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URBAN  HEYDUK\2023\Oprava tratě v úseku Milotice nad Opavou - Brantice (1 etapa)\KONEČNÝ\"/>
    </mc:Choice>
  </mc:AlternateContent>
  <bookViews>
    <workbookView xWindow="0" yWindow="0" windowWidth="23040" windowHeight="9204"/>
  </bookViews>
  <sheets>
    <sheet name="Rekapitulace stavby" sheetId="1" r:id="rId1"/>
    <sheet name="SO 01 - Oprava traťové ko..." sheetId="2" r:id="rId2"/>
    <sheet name="VON - Oprava tratě v úsek..." sheetId="3" r:id="rId3"/>
  </sheets>
  <definedNames>
    <definedName name="_xlnm._FilterDatabase" localSheetId="1" hidden="1">'SO 01 - Oprava traťové ko...'!$C$118:$K$359</definedName>
    <definedName name="_xlnm._FilterDatabase" localSheetId="2" hidden="1">'VON - Oprava tratě v úsek...'!$C$116:$K$138</definedName>
    <definedName name="_xlnm.Print_Titles" localSheetId="0">'Rekapitulace stavby'!$92:$92</definedName>
    <definedName name="_xlnm.Print_Titles" localSheetId="1">'SO 01 - Oprava traťové ko...'!$118:$118</definedName>
    <definedName name="_xlnm.Print_Titles" localSheetId="2">'VON - Oprava tratě v úsek...'!$116:$116</definedName>
    <definedName name="_xlnm.Print_Area" localSheetId="0">'Rekapitulace stavby'!$D$4:$AO$76,'Rekapitulace stavby'!$C$82:$AQ$97</definedName>
    <definedName name="_xlnm.Print_Area" localSheetId="1">'SO 01 - Oprava traťové ko...'!$C$4:$J$39,'SO 01 - Oprava traťové ko...'!$C$50:$J$76,'SO 01 - Oprava traťové ko...'!$C$82:$J$100,'SO 01 - Oprava traťové ko...'!$C$106:$K$359</definedName>
    <definedName name="_xlnm.Print_Area" localSheetId="2">'VON - Oprava tratě v úsek...'!$C$4:$J$39,'VON - Oprava tratě v úsek...'!$C$50:$J$76,'VON - Oprava tratě v úsek...'!$C$82:$J$98,'VON - Oprava tratě v úsek...'!$C$104:$K$138</definedName>
  </definedNames>
  <calcPr calcId="162913"/>
</workbook>
</file>

<file path=xl/calcChain.xml><?xml version="1.0" encoding="utf-8"?>
<calcChain xmlns="http://schemas.openxmlformats.org/spreadsheetml/2006/main">
  <c r="J37" i="3" l="1"/>
  <c r="J36" i="3"/>
  <c r="AY96" i="1"/>
  <c r="J35" i="3"/>
  <c r="AX96" i="1"/>
  <c r="BI137" i="3"/>
  <c r="BH137" i="3"/>
  <c r="BG137" i="3"/>
  <c r="BF137" i="3"/>
  <c r="T137" i="3"/>
  <c r="R137" i="3"/>
  <c r="P137" i="3"/>
  <c r="BI135" i="3"/>
  <c r="BH135" i="3"/>
  <c r="BG135" i="3"/>
  <c r="BF135" i="3"/>
  <c r="T135" i="3"/>
  <c r="R135" i="3"/>
  <c r="P135"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1" i="3"/>
  <c r="BH121" i="3"/>
  <c r="BG121" i="3"/>
  <c r="BF121" i="3"/>
  <c r="T121" i="3"/>
  <c r="R121" i="3"/>
  <c r="P121" i="3"/>
  <c r="BI119" i="3"/>
  <c r="BH119" i="3"/>
  <c r="BG119" i="3"/>
  <c r="BF119" i="3"/>
  <c r="T119" i="3"/>
  <c r="R119" i="3"/>
  <c r="P119" i="3"/>
  <c r="F113" i="3"/>
  <c r="F111" i="3"/>
  <c r="E109" i="3"/>
  <c r="F91" i="3"/>
  <c r="F89" i="3"/>
  <c r="E87" i="3"/>
  <c r="J24" i="3"/>
  <c r="E24" i="3"/>
  <c r="J114" i="3"/>
  <c r="J23" i="3"/>
  <c r="J21" i="3"/>
  <c r="E21" i="3"/>
  <c r="J113" i="3" s="1"/>
  <c r="J20" i="3"/>
  <c r="J18" i="3"/>
  <c r="E18" i="3"/>
  <c r="F114" i="3" s="1"/>
  <c r="J17" i="3"/>
  <c r="J12" i="3"/>
  <c r="J111" i="3" s="1"/>
  <c r="E7" i="3"/>
  <c r="E85" i="3" s="1"/>
  <c r="J37" i="2"/>
  <c r="J36" i="2"/>
  <c r="AY95" i="1"/>
  <c r="J35" i="2"/>
  <c r="AX95" i="1"/>
  <c r="BI357" i="2"/>
  <c r="BH357" i="2"/>
  <c r="BG357" i="2"/>
  <c r="BF357" i="2"/>
  <c r="T357" i="2"/>
  <c r="R357" i="2"/>
  <c r="P357" i="2"/>
  <c r="BI354" i="2"/>
  <c r="BH354" i="2"/>
  <c r="BG354" i="2"/>
  <c r="BF354" i="2"/>
  <c r="T354" i="2"/>
  <c r="R354" i="2"/>
  <c r="P354" i="2"/>
  <c r="BI351" i="2"/>
  <c r="BH351" i="2"/>
  <c r="BG351" i="2"/>
  <c r="BF351" i="2"/>
  <c r="T351" i="2"/>
  <c r="R351" i="2"/>
  <c r="P351" i="2"/>
  <c r="BI348" i="2"/>
  <c r="BH348" i="2"/>
  <c r="BG348" i="2"/>
  <c r="BF348" i="2"/>
  <c r="T348" i="2"/>
  <c r="R348" i="2"/>
  <c r="P348" i="2"/>
  <c r="BI345" i="2"/>
  <c r="BH345" i="2"/>
  <c r="BG345" i="2"/>
  <c r="BF345" i="2"/>
  <c r="T345" i="2"/>
  <c r="R345" i="2"/>
  <c r="P345" i="2"/>
  <c r="BI342" i="2"/>
  <c r="BH342" i="2"/>
  <c r="BG342" i="2"/>
  <c r="BF342" i="2"/>
  <c r="T342" i="2"/>
  <c r="R342" i="2"/>
  <c r="P342" i="2"/>
  <c r="BI339" i="2"/>
  <c r="BH339" i="2"/>
  <c r="BG339" i="2"/>
  <c r="BF339" i="2"/>
  <c r="T339" i="2"/>
  <c r="R339" i="2"/>
  <c r="P339" i="2"/>
  <c r="BI336" i="2"/>
  <c r="BH336" i="2"/>
  <c r="BG336" i="2"/>
  <c r="BF336" i="2"/>
  <c r="T336" i="2"/>
  <c r="R336" i="2"/>
  <c r="P336" i="2"/>
  <c r="BI333" i="2"/>
  <c r="BH333" i="2"/>
  <c r="BG333" i="2"/>
  <c r="BF333" i="2"/>
  <c r="T333" i="2"/>
  <c r="R333" i="2"/>
  <c r="P333" i="2"/>
  <c r="BI330" i="2"/>
  <c r="BH330" i="2"/>
  <c r="BG330" i="2"/>
  <c r="BF330" i="2"/>
  <c r="T330" i="2"/>
  <c r="R330" i="2"/>
  <c r="P330" i="2"/>
  <c r="BI327" i="2"/>
  <c r="BH327" i="2"/>
  <c r="BG327" i="2"/>
  <c r="BF327" i="2"/>
  <c r="T327" i="2"/>
  <c r="R327" i="2"/>
  <c r="P327" i="2"/>
  <c r="BI322" i="2"/>
  <c r="BH322" i="2"/>
  <c r="BG322" i="2"/>
  <c r="BF322" i="2"/>
  <c r="T322" i="2"/>
  <c r="R322" i="2"/>
  <c r="P322" i="2"/>
  <c r="BI317" i="2"/>
  <c r="BH317" i="2"/>
  <c r="BG317" i="2"/>
  <c r="BF317" i="2"/>
  <c r="T317" i="2"/>
  <c r="R317" i="2"/>
  <c r="P317" i="2"/>
  <c r="BI314" i="2"/>
  <c r="BH314" i="2"/>
  <c r="BG314" i="2"/>
  <c r="BF314" i="2"/>
  <c r="T314" i="2"/>
  <c r="R314" i="2"/>
  <c r="P314" i="2"/>
  <c r="BI310" i="2"/>
  <c r="BH310" i="2"/>
  <c r="BG310" i="2"/>
  <c r="BF310" i="2"/>
  <c r="T310" i="2"/>
  <c r="R310" i="2"/>
  <c r="P310" i="2"/>
  <c r="BI308" i="2"/>
  <c r="BH308" i="2"/>
  <c r="BG308" i="2"/>
  <c r="BF308" i="2"/>
  <c r="T308" i="2"/>
  <c r="R308" i="2"/>
  <c r="P308" i="2"/>
  <c r="BI306" i="2"/>
  <c r="BH306" i="2"/>
  <c r="BG306" i="2"/>
  <c r="BF306" i="2"/>
  <c r="T306" i="2"/>
  <c r="R306" i="2"/>
  <c r="P306" i="2"/>
  <c r="BI304" i="2"/>
  <c r="BH304" i="2"/>
  <c r="BG304" i="2"/>
  <c r="BF304" i="2"/>
  <c r="T304" i="2"/>
  <c r="R304" i="2"/>
  <c r="P304" i="2"/>
  <c r="BI302" i="2"/>
  <c r="BH302" i="2"/>
  <c r="BG302" i="2"/>
  <c r="BF302" i="2"/>
  <c r="T302" i="2"/>
  <c r="R302" i="2"/>
  <c r="P302"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1" i="2"/>
  <c r="BH291" i="2"/>
  <c r="BG291" i="2"/>
  <c r="BF291" i="2"/>
  <c r="T291" i="2"/>
  <c r="R291" i="2"/>
  <c r="P291" i="2"/>
  <c r="BI289" i="2"/>
  <c r="BH289" i="2"/>
  <c r="BG289" i="2"/>
  <c r="BF289" i="2"/>
  <c r="T289" i="2"/>
  <c r="R289" i="2"/>
  <c r="P289" i="2"/>
  <c r="BI286" i="2"/>
  <c r="BH286" i="2"/>
  <c r="BG286" i="2"/>
  <c r="BF286" i="2"/>
  <c r="T286" i="2"/>
  <c r="R286" i="2"/>
  <c r="P286"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4" i="2"/>
  <c r="BH264" i="2"/>
  <c r="BG264" i="2"/>
  <c r="BF264" i="2"/>
  <c r="T264" i="2"/>
  <c r="R264" i="2"/>
  <c r="P264" i="2"/>
  <c r="BI262" i="2"/>
  <c r="BH262" i="2"/>
  <c r="BG262" i="2"/>
  <c r="BF262" i="2"/>
  <c r="T262" i="2"/>
  <c r="R262" i="2"/>
  <c r="P262" i="2"/>
  <c r="BI260" i="2"/>
  <c r="BH260" i="2"/>
  <c r="BG260" i="2"/>
  <c r="BF260" i="2"/>
  <c r="T260" i="2"/>
  <c r="R260" i="2"/>
  <c r="P260" i="2"/>
  <c r="BI258" i="2"/>
  <c r="BH258" i="2"/>
  <c r="BG258" i="2"/>
  <c r="BF258" i="2"/>
  <c r="T258" i="2"/>
  <c r="R258" i="2"/>
  <c r="P258" i="2"/>
  <c r="BI256" i="2"/>
  <c r="BH256" i="2"/>
  <c r="BG256" i="2"/>
  <c r="BF256" i="2"/>
  <c r="T256" i="2"/>
  <c r="R256" i="2"/>
  <c r="P256" i="2"/>
  <c r="BI254" i="2"/>
  <c r="BH254" i="2"/>
  <c r="BG254" i="2"/>
  <c r="BF254" i="2"/>
  <c r="T254" i="2"/>
  <c r="R254" i="2"/>
  <c r="P254" i="2"/>
  <c r="BI252" i="2"/>
  <c r="BH252" i="2"/>
  <c r="BG252" i="2"/>
  <c r="BF252" i="2"/>
  <c r="T252" i="2"/>
  <c r="R252" i="2"/>
  <c r="P252" i="2"/>
  <c r="BI250" i="2"/>
  <c r="BH250" i="2"/>
  <c r="BG250" i="2"/>
  <c r="BF250" i="2"/>
  <c r="T250" i="2"/>
  <c r="R250" i="2"/>
  <c r="P250" i="2"/>
  <c r="BI248" i="2"/>
  <c r="BH248" i="2"/>
  <c r="BG248" i="2"/>
  <c r="BF248" i="2"/>
  <c r="T248" i="2"/>
  <c r="R248" i="2"/>
  <c r="P248" i="2"/>
  <c r="BI246" i="2"/>
  <c r="BH246" i="2"/>
  <c r="BG246" i="2"/>
  <c r="BF246" i="2"/>
  <c r="T246" i="2"/>
  <c r="R246" i="2"/>
  <c r="P246" i="2"/>
  <c r="BI243" i="2"/>
  <c r="BH243" i="2"/>
  <c r="BG243" i="2"/>
  <c r="BF243" i="2"/>
  <c r="T243" i="2"/>
  <c r="R243" i="2"/>
  <c r="P243" i="2"/>
  <c r="BI240" i="2"/>
  <c r="BH240" i="2"/>
  <c r="BG240" i="2"/>
  <c r="BF240" i="2"/>
  <c r="T240" i="2"/>
  <c r="R240" i="2"/>
  <c r="P240" i="2"/>
  <c r="BI235" i="2"/>
  <c r="BH235" i="2"/>
  <c r="BG235" i="2"/>
  <c r="BF235" i="2"/>
  <c r="T235" i="2"/>
  <c r="R235" i="2"/>
  <c r="P235" i="2"/>
  <c r="BI230" i="2"/>
  <c r="BH230" i="2"/>
  <c r="BG230" i="2"/>
  <c r="BF230" i="2"/>
  <c r="T230" i="2"/>
  <c r="R230" i="2"/>
  <c r="P230" i="2"/>
  <c r="BI228" i="2"/>
  <c r="BH228" i="2"/>
  <c r="BG228" i="2"/>
  <c r="BF228" i="2"/>
  <c r="T228" i="2"/>
  <c r="R228" i="2"/>
  <c r="P228" i="2"/>
  <c r="BI225" i="2"/>
  <c r="BH225" i="2"/>
  <c r="BG225" i="2"/>
  <c r="BF225" i="2"/>
  <c r="T225" i="2"/>
  <c r="R225" i="2"/>
  <c r="P225" i="2"/>
  <c r="BI223" i="2"/>
  <c r="BH223" i="2"/>
  <c r="BG223" i="2"/>
  <c r="BF223" i="2"/>
  <c r="T223" i="2"/>
  <c r="R223" i="2"/>
  <c r="P223" i="2"/>
  <c r="BI220" i="2"/>
  <c r="BH220" i="2"/>
  <c r="BG220" i="2"/>
  <c r="BF220" i="2"/>
  <c r="T220" i="2"/>
  <c r="R220" i="2"/>
  <c r="P220" i="2"/>
  <c r="BI217" i="2"/>
  <c r="BH217" i="2"/>
  <c r="BG217" i="2"/>
  <c r="BF217" i="2"/>
  <c r="T217" i="2"/>
  <c r="R217" i="2"/>
  <c r="P217" i="2"/>
  <c r="BI214" i="2"/>
  <c r="BH214" i="2"/>
  <c r="BG214" i="2"/>
  <c r="BF214" i="2"/>
  <c r="T214" i="2"/>
  <c r="R214" i="2"/>
  <c r="P214"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6" i="2"/>
  <c r="BH186" i="2"/>
  <c r="BG186" i="2"/>
  <c r="BF186" i="2"/>
  <c r="T186" i="2"/>
  <c r="R186" i="2"/>
  <c r="P186" i="2"/>
  <c r="BI183" i="2"/>
  <c r="BH183" i="2"/>
  <c r="BG183" i="2"/>
  <c r="BF183" i="2"/>
  <c r="T183" i="2"/>
  <c r="R183" i="2"/>
  <c r="P183"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4" i="2"/>
  <c r="BH154" i="2"/>
  <c r="BG154" i="2"/>
  <c r="BF154" i="2"/>
  <c r="T154" i="2"/>
  <c r="R154" i="2"/>
  <c r="P154" i="2"/>
  <c r="BI151" i="2"/>
  <c r="BH151" i="2"/>
  <c r="BG151" i="2"/>
  <c r="BF151" i="2"/>
  <c r="T151" i="2"/>
  <c r="R151" i="2"/>
  <c r="P151" i="2"/>
  <c r="BI148" i="2"/>
  <c r="BH148" i="2"/>
  <c r="BG148" i="2"/>
  <c r="BF148" i="2"/>
  <c r="T148" i="2"/>
  <c r="R148" i="2"/>
  <c r="P148" i="2"/>
  <c r="BI146" i="2"/>
  <c r="BH146" i="2"/>
  <c r="BG146" i="2"/>
  <c r="BF146" i="2"/>
  <c r="T146" i="2"/>
  <c r="R146" i="2"/>
  <c r="P146" i="2"/>
  <c r="BI144" i="2"/>
  <c r="BH144" i="2"/>
  <c r="BG144" i="2"/>
  <c r="BF144" i="2"/>
  <c r="T144" i="2"/>
  <c r="R144" i="2"/>
  <c r="P144" i="2"/>
  <c r="BI141" i="2"/>
  <c r="BH141" i="2"/>
  <c r="BG141" i="2"/>
  <c r="BF141" i="2"/>
  <c r="T141" i="2"/>
  <c r="R141" i="2"/>
  <c r="P141" i="2"/>
  <c r="BI126" i="2"/>
  <c r="BH126" i="2"/>
  <c r="BG126" i="2"/>
  <c r="BF126" i="2"/>
  <c r="T126" i="2"/>
  <c r="R126" i="2"/>
  <c r="P126" i="2"/>
  <c r="BI124" i="2"/>
  <c r="BH124" i="2"/>
  <c r="BG124" i="2"/>
  <c r="BF124" i="2"/>
  <c r="T124" i="2"/>
  <c r="R124" i="2"/>
  <c r="P124" i="2"/>
  <c r="BI122" i="2"/>
  <c r="BH122" i="2"/>
  <c r="BG122" i="2"/>
  <c r="BF122" i="2"/>
  <c r="T122" i="2"/>
  <c r="R122" i="2"/>
  <c r="P122" i="2"/>
  <c r="F115" i="2"/>
  <c r="F113" i="2"/>
  <c r="E111" i="2"/>
  <c r="F91" i="2"/>
  <c r="F89" i="2"/>
  <c r="E87" i="2"/>
  <c r="J24" i="2"/>
  <c r="E24" i="2"/>
  <c r="J92" i="2"/>
  <c r="J23" i="2"/>
  <c r="J21" i="2"/>
  <c r="E21" i="2"/>
  <c r="J91" i="2"/>
  <c r="J20" i="2"/>
  <c r="J18" i="2"/>
  <c r="E18" i="2"/>
  <c r="F116" i="2" s="1"/>
  <c r="J17" i="2"/>
  <c r="J12" i="2"/>
  <c r="J113" i="2" s="1"/>
  <c r="E7" i="2"/>
  <c r="E109" i="2" s="1"/>
  <c r="L90" i="1"/>
  <c r="AM90" i="1"/>
  <c r="AM89" i="1"/>
  <c r="L89" i="1"/>
  <c r="AM87" i="1"/>
  <c r="L87" i="1"/>
  <c r="L85" i="1"/>
  <c r="L84" i="1"/>
  <c r="J302" i="2"/>
  <c r="BK271" i="2"/>
  <c r="J235" i="2"/>
  <c r="BK302" i="2"/>
  <c r="J205" i="2"/>
  <c r="J172" i="2"/>
  <c r="J254" i="2"/>
  <c r="J339" i="2"/>
  <c r="BK260" i="2"/>
  <c r="J283" i="2"/>
  <c r="J314" i="2"/>
  <c r="J267" i="2"/>
  <c r="BK357" i="2"/>
  <c r="J351" i="2"/>
  <c r="BK225" i="2"/>
  <c r="J159" i="2"/>
  <c r="BK230" i="2"/>
  <c r="BK151" i="2"/>
  <c r="BK119" i="3"/>
  <c r="BK124" i="3"/>
  <c r="BK296" i="2"/>
  <c r="J248" i="2"/>
  <c r="J330" i="2"/>
  <c r="BK235" i="2"/>
  <c r="BK144" i="2"/>
  <c r="BK183" i="2"/>
  <c r="BK306" i="2"/>
  <c r="BK333" i="2"/>
  <c r="J281" i="2"/>
  <c r="J300" i="2"/>
  <c r="J250" i="2"/>
  <c r="BK201" i="2"/>
  <c r="J246" i="2"/>
  <c r="BK317" i="2"/>
  <c r="J296" i="2"/>
  <c r="J357" i="2"/>
  <c r="J336" i="2"/>
  <c r="J271" i="2"/>
  <c r="J203" i="2"/>
  <c r="J199" i="2"/>
  <c r="BK178" i="2"/>
  <c r="BK121" i="3"/>
  <c r="BK130" i="3"/>
  <c r="BK126" i="3"/>
  <c r="BK269" i="2"/>
  <c r="BK193" i="2"/>
  <c r="BK339" i="2"/>
  <c r="J220" i="2"/>
  <c r="J165" i="2"/>
  <c r="BK176" i="2"/>
  <c r="J286" i="2"/>
  <c r="BK223" i="2"/>
  <c r="J124" i="3"/>
  <c r="J119" i="3"/>
  <c r="BK172" i="2"/>
  <c r="BK256" i="2"/>
  <c r="BK146" i="2"/>
  <c r="BK314" i="2"/>
  <c r="J207" i="2"/>
  <c r="BK137" i="3"/>
  <c r="BK291" i="2"/>
  <c r="J211" i="2"/>
  <c r="J228" i="2"/>
  <c r="BK252" i="2"/>
  <c r="J345" i="2"/>
  <c r="J258" i="2"/>
  <c r="BK165" i="2"/>
  <c r="J201" i="2"/>
  <c r="BK345" i="2"/>
  <c r="J178" i="2"/>
  <c r="BK191" i="2"/>
  <c r="BK135" i="3"/>
  <c r="BK348" i="2"/>
  <c r="BK275" i="2"/>
  <c r="BK246" i="2"/>
  <c r="BK126" i="2"/>
  <c r="J291" i="2"/>
  <c r="BK203" i="2"/>
  <c r="J275" i="2"/>
  <c r="J327" i="2"/>
  <c r="BK211" i="2"/>
  <c r="J141" i="2"/>
  <c r="BK243" i="2"/>
  <c r="BK163" i="2"/>
  <c r="BK308" i="2"/>
  <c r="J256" i="2"/>
  <c r="BK157" i="2"/>
  <c r="J193" i="2"/>
  <c r="BK122" i="2"/>
  <c r="J126" i="3"/>
  <c r="BK336" i="2"/>
  <c r="BK279" i="2"/>
  <c r="BK240" i="2"/>
  <c r="J333" i="2"/>
  <c r="BK281" i="2"/>
  <c r="J195" i="2"/>
  <c r="J308" i="2"/>
  <c r="J342" i="2"/>
  <c r="J310" i="2"/>
  <c r="BK342" i="2"/>
  <c r="J264" i="2"/>
  <c r="J176" i="2"/>
  <c r="J126" i="2"/>
  <c r="BK217" i="2"/>
  <c r="BK273" i="2"/>
  <c r="J180" i="2"/>
  <c r="BK207" i="2"/>
  <c r="J354" i="2"/>
  <c r="BK298" i="2"/>
  <c r="J217" i="2"/>
  <c r="BK154" i="2"/>
  <c r="J161" i="2"/>
  <c r="J135" i="3"/>
  <c r="J137" i="3"/>
  <c r="BK327" i="2"/>
  <c r="BK267" i="2"/>
  <c r="J124" i="2"/>
  <c r="BK310" i="2"/>
  <c r="J225" i="2"/>
  <c r="J146" i="2"/>
  <c r="BK180" i="2"/>
  <c r="J289" i="2"/>
  <c r="J317" i="2"/>
  <c r="J269" i="2"/>
  <c r="BK330" i="2"/>
  <c r="BK248" i="2"/>
  <c r="BK159" i="2"/>
  <c r="BK124" i="2"/>
  <c r="BK197" i="2"/>
  <c r="BK286" i="2"/>
  <c r="BK186" i="2"/>
  <c r="J262" i="2"/>
  <c r="BK351" i="2"/>
  <c r="BK283" i="2"/>
  <c r="BK220" i="2"/>
  <c r="BK169" i="2"/>
  <c r="BK195" i="2"/>
  <c r="J121" i="3"/>
  <c r="BK128" i="3"/>
  <c r="BK294" i="2"/>
  <c r="J191" i="2"/>
  <c r="J214" i="2"/>
  <c r="J322" i="2"/>
  <c r="BK254" i="2"/>
  <c r="BK300" i="2"/>
  <c r="J240" i="2"/>
  <c r="J294" i="2"/>
  <c r="J209" i="2"/>
  <c r="J154" i="2"/>
  <c r="J157" i="2"/>
  <c r="BK214" i="2"/>
  <c r="J277" i="2"/>
  <c r="BK354" i="2"/>
  <c r="J348" i="2"/>
  <c r="J273" i="2"/>
  <c r="J174" i="2"/>
  <c r="J197" i="2"/>
  <c r="J144" i="2"/>
  <c r="J130" i="3"/>
  <c r="J306" i="2"/>
  <c r="J252" i="2"/>
  <c r="J122" i="2"/>
  <c r="BK264" i="2"/>
  <c r="BK174" i="2"/>
  <c r="J243" i="2"/>
  <c r="J163" i="2"/>
  <c r="BK262" i="2"/>
  <c r="J304" i="2"/>
  <c r="J260" i="2"/>
  <c r="J298" i="2"/>
  <c r="BK228" i="2"/>
  <c r="BK199" i="2"/>
  <c r="BK304" i="2"/>
  <c r="BK167" i="2"/>
  <c r="J230" i="2"/>
  <c r="J169" i="2"/>
  <c r="AS94" i="1"/>
  <c r="BK205" i="2"/>
  <c r="J148" i="2"/>
  <c r="J183" i="2"/>
  <c r="BK141" i="2"/>
  <c r="J128" i="3"/>
  <c r="BK322" i="2"/>
  <c r="BK161" i="2"/>
  <c r="BK277" i="2"/>
  <c r="BK209" i="2"/>
  <c r="J279" i="2"/>
  <c r="BK258" i="2"/>
  <c r="BK289" i="2"/>
  <c r="J167" i="2"/>
  <c r="J186" i="2"/>
  <c r="BK250" i="2"/>
  <c r="J223" i="2"/>
  <c r="J151" i="2"/>
  <c r="BK148" i="2"/>
  <c r="BK313" i="2" l="1"/>
  <c r="J313" i="2" s="1"/>
  <c r="J99" i="2" s="1"/>
  <c r="T313" i="2"/>
  <c r="R121" i="2"/>
  <c r="R120" i="2"/>
  <c r="R119" i="2" s="1"/>
  <c r="P313" i="2"/>
  <c r="BK118" i="3"/>
  <c r="J118" i="3" s="1"/>
  <c r="J97" i="3" s="1"/>
  <c r="T121" i="2"/>
  <c r="T120" i="2" s="1"/>
  <c r="T119" i="2" s="1"/>
  <c r="P121" i="2"/>
  <c r="P120" i="2" s="1"/>
  <c r="P119" i="2" s="1"/>
  <c r="AU95" i="1" s="1"/>
  <c r="R118" i="3"/>
  <c r="R117" i="3"/>
  <c r="R313" i="2"/>
  <c r="P118" i="3"/>
  <c r="P117" i="3" s="1"/>
  <c r="AU96" i="1" s="1"/>
  <c r="BK121" i="2"/>
  <c r="J121" i="2" s="1"/>
  <c r="J98" i="2" s="1"/>
  <c r="T118" i="3"/>
  <c r="T117" i="3"/>
  <c r="E107" i="3"/>
  <c r="BE128" i="3"/>
  <c r="J92" i="3"/>
  <c r="J89" i="3"/>
  <c r="BE124" i="3"/>
  <c r="BE135" i="3"/>
  <c r="J91" i="3"/>
  <c r="BE119" i="3"/>
  <c r="BE121" i="3"/>
  <c r="BE126" i="3"/>
  <c r="BE130" i="3"/>
  <c r="F92" i="3"/>
  <c r="BE137" i="3"/>
  <c r="E85" i="2"/>
  <c r="BE167" i="2"/>
  <c r="BE235" i="2"/>
  <c r="BE246" i="2"/>
  <c r="BE357" i="2"/>
  <c r="J89" i="2"/>
  <c r="J116" i="2"/>
  <c r="BE126" i="2"/>
  <c r="BE186" i="2"/>
  <c r="BE209" i="2"/>
  <c r="BE240" i="2"/>
  <c r="BE260" i="2"/>
  <c r="BE294" i="2"/>
  <c r="BE333" i="2"/>
  <c r="BE342" i="2"/>
  <c r="BE348" i="2"/>
  <c r="BE351" i="2"/>
  <c r="BE354" i="2"/>
  <c r="J115" i="2"/>
  <c r="BE163" i="2"/>
  <c r="BE211" i="2"/>
  <c r="BE267" i="2"/>
  <c r="BE159" i="2"/>
  <c r="BE262" i="2"/>
  <c r="BE124" i="2"/>
  <c r="BE146" i="2"/>
  <c r="BE169" i="2"/>
  <c r="BE183" i="2"/>
  <c r="BE191" i="2"/>
  <c r="BE122" i="2"/>
  <c r="BE154" i="2"/>
  <c r="BE157" i="2"/>
  <c r="BE161" i="2"/>
  <c r="BE172" i="2"/>
  <c r="BE176" i="2"/>
  <c r="BE178" i="2"/>
  <c r="BE197" i="2"/>
  <c r="BE230" i="2"/>
  <c r="BE248" i="2"/>
  <c r="BE273" i="2"/>
  <c r="BE306" i="2"/>
  <c r="BE144" i="2"/>
  <c r="BE269" i="2"/>
  <c r="BE271" i="2"/>
  <c r="BE304" i="2"/>
  <c r="BE310" i="2"/>
  <c r="BE201" i="2"/>
  <c r="BE207" i="2"/>
  <c r="BE214" i="2"/>
  <c r="BE217" i="2"/>
  <c r="BE220" i="2"/>
  <c r="BE223" i="2"/>
  <c r="BE225" i="2"/>
  <c r="BE243" i="2"/>
  <c r="BE252" i="2"/>
  <c r="BE264" i="2"/>
  <c r="BE296" i="2"/>
  <c r="BE308" i="2"/>
  <c r="BE314" i="2"/>
  <c r="BE322" i="2"/>
  <c r="BE330" i="2"/>
  <c r="BE250" i="2"/>
  <c r="BE256" i="2"/>
  <c r="BE275" i="2"/>
  <c r="BE291" i="2"/>
  <c r="BE300" i="2"/>
  <c r="BE336" i="2"/>
  <c r="BE345" i="2"/>
  <c r="BE148" i="2"/>
  <c r="BE174" i="2"/>
  <c r="BE195" i="2"/>
  <c r="BE289" i="2"/>
  <c r="BE302" i="2"/>
  <c r="F92" i="2"/>
  <c r="BE151" i="2"/>
  <c r="BE165" i="2"/>
  <c r="BE180" i="2"/>
  <c r="BE199" i="2"/>
  <c r="BE228" i="2"/>
  <c r="BE254" i="2"/>
  <c r="BE258" i="2"/>
  <c r="BE279" i="2"/>
  <c r="BE283" i="2"/>
  <c r="BE286" i="2"/>
  <c r="BE298" i="2"/>
  <c r="BE327" i="2"/>
  <c r="BE339" i="2"/>
  <c r="BE141" i="2"/>
  <c r="BE193" i="2"/>
  <c r="BE203" i="2"/>
  <c r="BE205" i="2"/>
  <c r="BE277" i="2"/>
  <c r="BE281" i="2"/>
  <c r="BE317" i="2"/>
  <c r="J34" i="2"/>
  <c r="AW95" i="1" s="1"/>
  <c r="J34" i="3"/>
  <c r="AW96" i="1" s="1"/>
  <c r="F37" i="3"/>
  <c r="BD96" i="1"/>
  <c r="F34" i="3"/>
  <c r="BA96" i="1"/>
  <c r="F36" i="3"/>
  <c r="BC96" i="1" s="1"/>
  <c r="F35" i="3"/>
  <c r="BB96" i="1" s="1"/>
  <c r="F35" i="2"/>
  <c r="BB95" i="1" s="1"/>
  <c r="F34" i="2"/>
  <c r="BA95" i="1"/>
  <c r="F37" i="2"/>
  <c r="BD95" i="1"/>
  <c r="F36" i="2"/>
  <c r="BC95" i="1"/>
  <c r="BK120" i="2" l="1"/>
  <c r="J120" i="2"/>
  <c r="J97" i="2"/>
  <c r="BK117" i="3"/>
  <c r="J117" i="3"/>
  <c r="J96" i="3" s="1"/>
  <c r="BK119" i="2"/>
  <c r="J119" i="2"/>
  <c r="AU94" i="1"/>
  <c r="BD94" i="1"/>
  <c r="W33" i="1" s="1"/>
  <c r="J30" i="2"/>
  <c r="AG95" i="1" s="1"/>
  <c r="BA94" i="1"/>
  <c r="W30" i="1"/>
  <c r="BC94" i="1"/>
  <c r="W32" i="1"/>
  <c r="J33" i="3"/>
  <c r="AV96" i="1" s="1"/>
  <c r="AT96" i="1" s="1"/>
  <c r="F33" i="2"/>
  <c r="AZ95" i="1" s="1"/>
  <c r="J33" i="2"/>
  <c r="AV95" i="1" s="1"/>
  <c r="AT95" i="1" s="1"/>
  <c r="BB94" i="1"/>
  <c r="AX94" i="1"/>
  <c r="F33" i="3"/>
  <c r="AZ96" i="1"/>
  <c r="AN95" i="1" l="1"/>
  <c r="J96" i="2"/>
  <c r="J39" i="2"/>
  <c r="J30" i="3"/>
  <c r="AG96" i="1"/>
  <c r="AY94" i="1"/>
  <c r="AW94" i="1"/>
  <c r="AK30" i="1" s="1"/>
  <c r="AZ94" i="1"/>
  <c r="W29" i="1" s="1"/>
  <c r="W31" i="1"/>
  <c r="J39" i="3" l="1"/>
  <c r="AG94" i="1"/>
  <c r="AN96" i="1"/>
  <c r="AV94" i="1"/>
  <c r="AK29" i="1" s="1"/>
  <c r="AK26" i="1" l="1"/>
  <c r="AT94" i="1"/>
  <c r="AN94" i="1" l="1"/>
  <c r="AK35" i="1"/>
</calcChain>
</file>

<file path=xl/sharedStrings.xml><?xml version="1.0" encoding="utf-8"?>
<sst xmlns="http://schemas.openxmlformats.org/spreadsheetml/2006/main" count="2786" uniqueCount="619">
  <si>
    <t>Export Komplet</t>
  </si>
  <si>
    <t/>
  </si>
  <si>
    <t>2.0</t>
  </si>
  <si>
    <t>ZAMOK</t>
  </si>
  <si>
    <t>False</t>
  </si>
  <si>
    <t>{3ca4f4a0-8235-49e8-b9e2-761a1ce14558}</t>
  </si>
  <si>
    <t>0,01</t>
  </si>
  <si>
    <t>21</t>
  </si>
  <si>
    <t>15</t>
  </si>
  <si>
    <t>REKAPITULACE STAVBY</t>
  </si>
  <si>
    <t>v ---  níže se nacházejí doplnkové a pomocné údaje k sestavám  --- v</t>
  </si>
  <si>
    <t>Návod na vyplnění</t>
  </si>
  <si>
    <t>0,001</t>
  </si>
  <si>
    <t>Kód:</t>
  </si>
  <si>
    <t>635210058</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</si>
  <si>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</si>
  <si>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</si>
  <si>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tratě v úseku Milotice nad Opavou – Brantice 1. etapa</t>
  </si>
  <si>
    <t>KSO:</t>
  </si>
  <si>
    <t>CC-CZ:</t>
  </si>
  <si>
    <t>Místo:</t>
  </si>
  <si>
    <t>PS Krnov</t>
  </si>
  <si>
    <t>Datum:</t>
  </si>
  <si>
    <t>24. 1. 2023</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</si>
  <si>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</si>
  <si>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</si>
  <si>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</si>
  <si>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</si>
  <si>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</si>
  <si>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</si>
  <si>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</si>
  <si>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</si>
  <si>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</si>
  <si>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</si>
  <si>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</si>
  <si>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</si>
  <si>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</si>
  <si>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</si>
  <si>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</si>
  <si>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</si>
  <si>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</si>
  <si>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</si>
  <si>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</si>
  <si>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</si>
  <si>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</si>
  <si>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</si>
  <si>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</si>
  <si>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</si>
  <si>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</si>
  <si>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</si>
  <si>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</si>
  <si>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</si>
  <si>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</si>
  <si>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</si>
  <si>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</si>
  <si>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</si>
  <si>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</si>
  <si>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</si>
  <si>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</si>
  <si>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</si>
  <si>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</si>
  <si>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</si>
  <si>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</si>
  <si>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</si>
  <si>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</si>
  <si>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</si>
  <si>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</si>
  <si>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</si>
  <si>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</si>
  <si>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</si>
  <si>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</si>
  <si>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</si>
  <si>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</si>
  <si>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</si>
  <si>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</si>
  <si>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</si>
  <si>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</si>
  <si>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</si>
  <si>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</si>
  <si>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</si>
  <si>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</si>
  <si>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</si>
  <si>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</si>
  <si>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 xml:space="preserve">Oprava traťové koleje v km 73,803 – 76,003 </t>
  </si>
  <si>
    <t>STA</t>
  </si>
  <si>
    <t>1</t>
  </si>
  <si>
    <t>{af2792b0-25e2-4ffd-96ef-cec3f035307f}</t>
  </si>
  <si>
    <t>2</t>
  </si>
  <si>
    <t>VON</t>
  </si>
  <si>
    <t>{f3d34e46-5a77-4328-b2c3-b499b175f1b2}</t>
  </si>
  <si>
    <t>KRYCÍ LIST SOUPISU PRACÍ</t>
  </si>
  <si>
    <t>Objekt:</t>
  </si>
  <si>
    <t xml:space="preserve">SO 01 - Oprava traťové koleje v km 73,803 – 76,003 </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</si>
  <si>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</si>
  <si>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</si>
  <si>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</si>
  <si>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</si>
  <si>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</si>
  <si>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</si>
  <si>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</si>
  <si>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</si>
  <si>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</si>
  <si>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</si>
  <si>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</si>
  <si>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</si>
  <si>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</si>
  <si>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</si>
  <si>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</si>
  <si>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</si>
  <si>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</si>
  <si>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</si>
  <si>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</si>
  <si>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</si>
  <si>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</si>
  <si>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</si>
  <si>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</si>
  <si>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</si>
  <si>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</si>
  <si>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</si>
  <si>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</si>
  <si>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5910135010</t>
  </si>
  <si>
    <t>Demontáž pražcové kotvy v koleji</t>
  </si>
  <si>
    <t>kus</t>
  </si>
  <si>
    <t>Sborník UOŽI 01 2023</t>
  </si>
  <si>
    <t>4</t>
  </si>
  <si>
    <t>-734381353</t>
  </si>
  <si>
    <t>PP</t>
  </si>
  <si>
    <t>Demontáž pražcové kotvy v koleji. Poznámka: 1. V cenách jsou započteny náklady na odstranění kameniva, demontáž, dohození a úpravu kameniva a naložení výzisku na dopravní prostředek.</t>
  </si>
  <si>
    <t>5905085045</t>
  </si>
  <si>
    <t>Souvislé čištění KL strojně koleje pražce betonové</t>
  </si>
  <si>
    <t>km</t>
  </si>
  <si>
    <t>527173922</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</si>
  <si>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</si>
  <si>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3</t>
  </si>
  <si>
    <t>5905105030</t>
  </si>
  <si>
    <t>Doplnění KL kamenivem souvisle strojně v koleji</t>
  </si>
  <si>
    <t>m3</t>
  </si>
  <si>
    <t>888710102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</si>
  <si>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</si>
  <si>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VV</t>
  </si>
  <si>
    <t>274,00*2,219*0,50</t>
  </si>
  <si>
    <t>33,00*1,908*0,50</t>
  </si>
  <si>
    <t>309,00*2,243*0,50</t>
  </si>
  <si>
    <t>83,00*1,908*0,50</t>
  </si>
  <si>
    <t>223,00*2,105*0,50</t>
  </si>
  <si>
    <t>125,00*1,908*0,50</t>
  </si>
  <si>
    <t>214,00*2,041*0,50</t>
  </si>
  <si>
    <t>90,00*1,908*0,50</t>
  </si>
  <si>
    <t>179,00*2,046*0,50</t>
  </si>
  <si>
    <t>36,00*1,908*0,50</t>
  </si>
  <si>
    <t>392,00*2,134*0,50</t>
  </si>
  <si>
    <t>242,00*1,908*0,50</t>
  </si>
  <si>
    <t>Součet</t>
  </si>
  <si>
    <t>-2008884909</t>
  </si>
  <si>
    <t>1198,00*0,1409" nadvýšení, rozšíření</t>
  </si>
  <si>
    <t>5905115010</t>
  </si>
  <si>
    <t>Příplatek za úpravu nadvýšení KL v oblouku o malém poloměru</t>
  </si>
  <si>
    <t>m</t>
  </si>
  <si>
    <t>-590042187</t>
  </si>
  <si>
    <t>Příplatek za úpravu nadvýšení KL v oblouku o malém poloměru. Poznámka: 1. V cenách jsou započteny náklady na úpravu nadvýšení KL ručně. 2. V cenách nejsou obsaženy náklady na doplnění a zřízení nadvýšení z vozů a na dodávku kameniva.</t>
  </si>
  <si>
    <t>6</t>
  </si>
  <si>
    <t>5907050120</t>
  </si>
  <si>
    <t>Dělení kolejnic kyslíkem, soustavy S49 nebo T</t>
  </si>
  <si>
    <t>-1801594145</t>
  </si>
  <si>
    <t>Dělení kolejnic kyslíkem, soustavy S49 nebo T. Poznámka: 1. V cenách jsou započteny náklady na manipulaci, podložení, označení a provedení řezu kolejnice.</t>
  </si>
  <si>
    <t>7</t>
  </si>
  <si>
    <t>5999010020</t>
  </si>
  <si>
    <t>Vyjmutí a snesení konstrukcí nebo dílů hmotnosti přes 10 do 20 t</t>
  </si>
  <si>
    <t>t</t>
  </si>
  <si>
    <t>1545209421</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</si>
  <si>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</si>
  <si>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2200,00*0,546098</t>
  </si>
  <si>
    <t>8</t>
  </si>
  <si>
    <t>5905065010</t>
  </si>
  <si>
    <t>Samostatná úprava vrstvy kolejového lože pod ložnou plochou pražců v koleji</t>
  </si>
  <si>
    <t>m2</t>
  </si>
  <si>
    <t>1479330791</t>
  </si>
  <si>
    <t>Samostatná úprava vrstvy kolejového lože pod ložnou plochou pražců v koleji. Poznámka: 1. V cenách jsou započteny náklady na urovnání a homogenizaci vrstvy kameniva. 2. V cenách nejsou obsaženy náklady na dodávku a doplnění kameniva.</t>
  </si>
  <si>
    <t>2200,00*3,80</t>
  </si>
  <si>
    <t>9</t>
  </si>
  <si>
    <t>5999015020</t>
  </si>
  <si>
    <t>Vložení konstrukcí nebo dílů hmotnosti přes 10 do 20 t</t>
  </si>
  <si>
    <t>687455005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</si>
  <si>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</si>
  <si>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2175,00*0,645250"KP UIC60</t>
  </si>
  <si>
    <t>10</t>
  </si>
  <si>
    <t>5906130035</t>
  </si>
  <si>
    <t>Montáž kolejového roštu v ose koleje pražce dřevěné nevystrojené, tvar S49, 49E1</t>
  </si>
  <si>
    <t>-1519109373</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</si>
  <si>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</si>
  <si>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11</t>
  </si>
  <si>
    <t>5906130345</t>
  </si>
  <si>
    <t>Montáž kolejového roštu v ose koleje pražce betonové vystrojené, tvar S49, 49E1</t>
  </si>
  <si>
    <t>-686863687</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</si>
  <si>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</si>
  <si>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12</t>
  </si>
  <si>
    <t>5906130325</t>
  </si>
  <si>
    <t>Montáž kolejového roštu v ose koleje pražce betonové vystrojené, tvar UIC60, 60E2</t>
  </si>
  <si>
    <t>-2141925012</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</si>
  <si>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</si>
  <si>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13</t>
  </si>
  <si>
    <t>5906125315</t>
  </si>
  <si>
    <t>Montáž kolejového roštu na úložišti pražce betonové vystrojené UIC60, 60E2</t>
  </si>
  <si>
    <t>646491682</t>
  </si>
  <si>
    <t>Montáž kolejového roštu na úložišti pražce betonové vystrojené UIC60, 60E2. Poznámka: 1. V cenách jsou započteny náklady na úpravu plochy pro montáž, manipulaci a montáž KR, u nevystrojených pražců dřevěných i vrtání. 2. V cenách nejsou obsaženy náklady na dodávku materiálu.</t>
  </si>
  <si>
    <t>14</t>
  </si>
  <si>
    <t>5906140135</t>
  </si>
  <si>
    <t>Demontáž kolejového roštu koleje v ose koleje pražce betonové, tvar UIC60, 60E2</t>
  </si>
  <si>
    <t>124132760</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</si>
  <si>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</si>
  <si>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5906110015</t>
  </si>
  <si>
    <t>Oprava rozdělení pražců příčných betonových posun do 5 cm</t>
  </si>
  <si>
    <t>1205796409</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</si>
  <si>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</si>
  <si>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t>
  </si>
  <si>
    <t>5907015006</t>
  </si>
  <si>
    <t>Ojedinělá výměna kolejnic stávající upevnění, tvar UIC60, 60E2</t>
  </si>
  <si>
    <t>-858427299</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</si>
  <si>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</si>
  <si>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250,00+40,00</t>
  </si>
  <si>
    <t>17</t>
  </si>
  <si>
    <t>5907040011</t>
  </si>
  <si>
    <t>Posun kolejnic před svařováním tvar kolejnic UIC60, 60E2, R65</t>
  </si>
  <si>
    <t>1804305654</t>
  </si>
  <si>
    <t>Posun kolejnic před svařováním tvar kolejnic UIC60, 60E2,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</si>
  <si>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18</t>
  </si>
  <si>
    <t>5907050110</t>
  </si>
  <si>
    <t>Dělení kolejnic kyslíkem, soustavy UIC60 nebo R65</t>
  </si>
  <si>
    <t>-690209839</t>
  </si>
  <si>
    <t>Dělení kolejnic kyslíkem, soustavy UIC60 nebo R65. Poznámka: 1. V cenách jsou započteny náklady na manipulaci, podložení, označení a provedení řezu kolejnice.</t>
  </si>
  <si>
    <t>19</t>
  </si>
  <si>
    <t>5908053210</t>
  </si>
  <si>
    <t>Výměna drobného kolejiva vrtule do pražce</t>
  </si>
  <si>
    <t>1460922835</t>
  </si>
  <si>
    <t>Výměna drobného kolejiva vrtule do pražce. Poznámka: 1. V cenách jsou započteny náklady na demontáž upevňovadel, výměnu součásti, montáž upevňovadel a ošetření součástí mazivem. 2. V cenách nejsou obsaženy náklady na dodávku materiálu.</t>
  </si>
  <si>
    <t>20</t>
  </si>
  <si>
    <t>5908052010</t>
  </si>
  <si>
    <t>Výměna podložky pryžové pod patu kolejnice</t>
  </si>
  <si>
    <t>1858297606</t>
  </si>
  <si>
    <t>Výměna podložky pryžové pod patu kolejnice. Poznámka: 1. V cenách jsou započteny náklady na demontáž upevňovadel, výměnu součásti, montáž upevňovadel a ošetření součástí mazivem. 2. V cenách nejsou obsaženy náklady na dodávku materiálu.</t>
  </si>
  <si>
    <t>5909032020</t>
  </si>
  <si>
    <t>Přesná úprava GPK koleje směrové a výškové uspořádání pražce betonové</t>
  </si>
  <si>
    <t>1932793783</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</si>
  <si>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</si>
  <si>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0,200+0,185</t>
  </si>
  <si>
    <t>22</t>
  </si>
  <si>
    <t>5909032010</t>
  </si>
  <si>
    <t>Přesná úprava GPK koleje směrové a výškové uspořádání pražce dřevěné nebo ocelové</t>
  </si>
  <si>
    <t>-1847548336</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</si>
  <si>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</si>
  <si>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0,006+0,141</t>
  </si>
  <si>
    <t>23</t>
  </si>
  <si>
    <t>5909042010</t>
  </si>
  <si>
    <t>Přesná úprava GPK výhybky směrové a výškové uspořádání pražce dřevěné nebo ocelové</t>
  </si>
  <si>
    <t>46228888</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</si>
  <si>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</si>
  <si>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49,85*2 + 46,19" v.č. 1,2,3</t>
  </si>
  <si>
    <t>49,85*2 + 43,75*4 + 37,83" v.č. 14,16,17,18,19,20,21</t>
  </si>
  <si>
    <t>24</t>
  </si>
  <si>
    <t>5905105040</t>
  </si>
  <si>
    <t>Doplnění KL kamenivem souvisle strojně ve výhybce</t>
  </si>
  <si>
    <t>1835014678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</si>
  <si>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</si>
  <si>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25</t>
  </si>
  <si>
    <t>-1090908852</t>
  </si>
  <si>
    <t>26</t>
  </si>
  <si>
    <t>5909030020</t>
  </si>
  <si>
    <t>Následná úprava GPK koleje směrové a výškové uspořádání pražce betonové</t>
  </si>
  <si>
    <t>-166634356</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</si>
  <si>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</si>
  <si>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27</t>
  </si>
  <si>
    <t>5909030010</t>
  </si>
  <si>
    <t>Následná úprava GPK koleje směrové a výškové uspořádání pražce dřevěné nebo ocelové</t>
  </si>
  <si>
    <t>-1182775219</t>
  </si>
  <si>
    <t>Následná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</si>
  <si>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28</t>
  </si>
  <si>
    <t>-749896534</t>
  </si>
  <si>
    <t>29</t>
  </si>
  <si>
    <t>5910015210</t>
  </si>
  <si>
    <t>Odtavovací stykové svařování mobilní svářečkou kolejnic užitých délky do 150 m tv. UIC60</t>
  </si>
  <si>
    <t>svar</t>
  </si>
  <si>
    <t>-1182836630</t>
  </si>
  <si>
    <t>Odtavovací stykové svařování mobilní svářečkou kolejnic užitých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</si>
  <si>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30</t>
  </si>
  <si>
    <t>5910015310</t>
  </si>
  <si>
    <t>Odtavovací stykové svařování mobilní svářečkou kolejnic užitých délky přes 150 m tv. UIC60</t>
  </si>
  <si>
    <t>-1547971128</t>
  </si>
  <si>
    <t>Odtavovací stykové svařování mobilní svářečkou kolejnic užitých délky přes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</si>
  <si>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31</t>
  </si>
  <si>
    <t>5910020130</t>
  </si>
  <si>
    <t>Svařování kolejnic termitem plný předehřev standardní spára svar jednotlivý tv. S49</t>
  </si>
  <si>
    <t>-184942542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</si>
  <si>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</si>
  <si>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t>
  </si>
  <si>
    <t>5910020010</t>
  </si>
  <si>
    <t>Svařování kolejnic termitem plný předehřev standardní spára svar sériový tv. UIC60</t>
  </si>
  <si>
    <t>510941260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</si>
  <si>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</si>
  <si>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33</t>
  </si>
  <si>
    <t>5910030310</t>
  </si>
  <si>
    <t>Příplatek za směrové vyrovnání kolejnic v obloucích o poloměru 300 m a menším</t>
  </si>
  <si>
    <t>1832342541</t>
  </si>
  <si>
    <t>Příplatek za směrové vyrovnání kolejnic v obloucích o poloměru 300 m a menším. Poznámka: 1. V cenách jsou započteny náklady na použití přípravku pro směrové vyrovnání kolejnic.</t>
  </si>
  <si>
    <t>34</t>
  </si>
  <si>
    <t>5907010015</t>
  </si>
  <si>
    <t>Výměna LISŮ tvar UIC60, 60E2</t>
  </si>
  <si>
    <t>-1322440748</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</si>
  <si>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</si>
  <si>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3,50*4</t>
  </si>
  <si>
    <t>35</t>
  </si>
  <si>
    <t>5910040315</t>
  </si>
  <si>
    <t>Umožnění volné dilatace kolejnice demontáž upevňovadel s osazením kluzných podložek</t>
  </si>
  <si>
    <t>74625710</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</si>
  <si>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</si>
  <si>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2250,00*2</t>
  </si>
  <si>
    <t>36</t>
  </si>
  <si>
    <t>5910040415</t>
  </si>
  <si>
    <t>Umožnění volné dilatace kolejnice montáž upevňovadel s odstraněním kluzných podložek</t>
  </si>
  <si>
    <t>-1128029385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</si>
  <si>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</si>
  <si>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37</t>
  </si>
  <si>
    <t>5910045015</t>
  </si>
  <si>
    <t>Zajištění polohy kolejnice bočními válečkovými opěrkami</t>
  </si>
  <si>
    <t>2039234284</t>
  </si>
  <si>
    <t>Zajištění polohy kolejnice bočními válečkovými opěrkami. Poznámka: 1. V ceně jsou započteny náklady na montáž a demontáž bočních opěrek v oblouku o malém poloměru.</t>
  </si>
  <si>
    <t>1591,00*2</t>
  </si>
  <si>
    <t>38</t>
  </si>
  <si>
    <t>5910035010</t>
  </si>
  <si>
    <t>Dosažení dovolené upínací teploty v BK prodloužením kolejnicového pásu v koleji tv. UIC60</t>
  </si>
  <si>
    <t>857858103</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</si>
  <si>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</si>
  <si>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39</t>
  </si>
  <si>
    <t>5910136010</t>
  </si>
  <si>
    <t>Montáž pražcové kotvy v koleji</t>
  </si>
  <si>
    <t>-1667790520</t>
  </si>
  <si>
    <t>Montáž pražcové kotvy v koleji. Poznámka: 1. V cenách jsou započteny náklady na odstranění kameniva, montáž, ošetření součásti mazivem a úpravu kameniva. 2. V cenách nejsou obsaženy náklady na dodávku materiálu.</t>
  </si>
  <si>
    <t>216+2+5</t>
  </si>
  <si>
    <t>40</t>
  </si>
  <si>
    <t>5910136020</t>
  </si>
  <si>
    <t>Montáž pražcové kotvy ve výhybce</t>
  </si>
  <si>
    <t>-118862041</t>
  </si>
  <si>
    <t>Montáž pražcové kotvy ve výhybce. Poznámka: 1. V cenách jsou započteny náklady na odstranění kameniva, montáž, ošetření součásti mazivem a úpravu kameniva. 2. V cenách nejsou obsaženy náklady na dodávku materiálu.</t>
  </si>
  <si>
    <t>41</t>
  </si>
  <si>
    <t>5914020020</t>
  </si>
  <si>
    <t>Čištění otevřených odvodňovacích zařízení strojně příkop nezpevněný</t>
  </si>
  <si>
    <t>-2099526599</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</si>
  <si>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</si>
  <si>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478,00*0,250" vlevo</t>
  </si>
  <si>
    <t>2055,00*0,250" vpravo</t>
  </si>
  <si>
    <t>42</t>
  </si>
  <si>
    <t>5915020010</t>
  </si>
  <si>
    <t>Povrchová úprava plochy železničního spodku</t>
  </si>
  <si>
    <t>1747236824</t>
  </si>
  <si>
    <t>Povrchová úprava plochy železničního spodku. Poznámka: 1. V cenách jsou započteny náklady na urovnání a úpravu ploch nebo skládek výzisku kameniva a zeminy s jejich případnou rekultivací.</t>
  </si>
  <si>
    <t>1722,00*5,00"vlevo</t>
  </si>
  <si>
    <t>145,00*3,00"vpravo</t>
  </si>
  <si>
    <t>43</t>
  </si>
  <si>
    <t>5915015020</t>
  </si>
  <si>
    <t>Svahování zemního tělesa železničního spodku v zářezu</t>
  </si>
  <si>
    <t>1237261991</t>
  </si>
  <si>
    <t>Svahování zemního tělesa železničního spodku v zářezu. Poznámka: 1. V cenách jsou započteny náklady na svahování železničního tělesa a uložení výzisku na terén nebo naložení na dopravní prostředek.</t>
  </si>
  <si>
    <t>2055,00*1,00"vpravo</t>
  </si>
  <si>
    <t>44</t>
  </si>
  <si>
    <t>5915010040</t>
  </si>
  <si>
    <t>Těžení zeminy nebo horniny železničního spodku třídy těžitelnosti II skupiny 4</t>
  </si>
  <si>
    <t>480927565</t>
  </si>
  <si>
    <t>Těžení zeminy nebo horniny železničního spodku třídy těžitelnosti II skupiny 4. Poznámka: 1. V cenách jsou započteny náklady na těžení a uložení výzisku na terén nebo naložení na dopravní prostředek a uložení na úložišti.</t>
  </si>
  <si>
    <t>80,00*1,00*1,00</t>
  </si>
  <si>
    <t>45</t>
  </si>
  <si>
    <t>5912050120</t>
  </si>
  <si>
    <t>Staničení demontáž hektometrovníku</t>
  </si>
  <si>
    <t>-1038281646</t>
  </si>
  <si>
    <t>Staničení demontáž hektometrovníku. Poznámka: 1. V cenách jsou započteny náklady na zemní práce a výměnu, demontáž nebo montáž staničení. 2. V cenách nejsou obsaženy náklady na dodávku materiálu.</t>
  </si>
  <si>
    <t>46</t>
  </si>
  <si>
    <t>5912050220</t>
  </si>
  <si>
    <t>Staničení montáž hektometrovníku</t>
  </si>
  <si>
    <t>-1421782588</t>
  </si>
  <si>
    <t>Staničení montáž hektometrovníku. Poznámka: 1. V cenách jsou započteny náklady na zemní práce a výměnu, demontáž nebo montáž staničení. 2. V cenách nejsou obsaženy náklady na dodávku materiálu.</t>
  </si>
  <si>
    <t>47</t>
  </si>
  <si>
    <t>5912030030</t>
  </si>
  <si>
    <t>Demontáž návěstidla včetně sloupku a patky předvěstníku</t>
  </si>
  <si>
    <t>-151810273</t>
  </si>
  <si>
    <t>Demontáž návěstidla včetně sloupku a patky předvěstníku. Poznámka: 1. V cenách jsou započteny náklady na demontáž návěstidla, sloupku a patky, zához, úpravu terénu a naložení na dopravní prostředek.</t>
  </si>
  <si>
    <t>48</t>
  </si>
  <si>
    <t>5912030050</t>
  </si>
  <si>
    <t>Demontáž návěstidla včetně sloupku a patky sklonovníku</t>
  </si>
  <si>
    <t>235736635</t>
  </si>
  <si>
    <t>Demontáž návěstidla včetně sloupku a patky sklonovníku. Poznámka: 1. V cenách jsou započteny náklady na demontáž návěstidla, sloupku a patky, zához, úpravu terénu a naložení na dopravní prostředek.</t>
  </si>
  <si>
    <t>49</t>
  </si>
  <si>
    <t>5912045030</t>
  </si>
  <si>
    <t>Montáž návěstidla včetně sloupku a patky předvěstníku</t>
  </si>
  <si>
    <t>-223847740</t>
  </si>
  <si>
    <t>Montáž návěstidla včetně sloupku a patky předvěstníku. Poznámka: 1. V cenách jsou započteny náklady na zemní práce, montáž patky, sloupku a návěstidla, úpravu a rozprostření zeminy na terén. 2. V cenách nejsou obsaženy náklady na dodávku materiálu.</t>
  </si>
  <si>
    <t>50</t>
  </si>
  <si>
    <t>5912045050</t>
  </si>
  <si>
    <t>Montáž návěstidla včetně sloupku a patky sklonovníku</t>
  </si>
  <si>
    <t>-1045297450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</si>
  <si>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</si>
  <si>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51</t>
  </si>
  <si>
    <t>5912060015</t>
  </si>
  <si>
    <t>Demontáž zajišťovací značky konzolové</t>
  </si>
  <si>
    <t>-924263830</t>
  </si>
  <si>
    <t>Demontáž zajišťovací značky konzolové. Poznámka: 1. V cenách jsou započteny náklady na demontáž součástí značky, úpravu a urovnání terénu.</t>
  </si>
  <si>
    <t>52</t>
  </si>
  <si>
    <t>5906135155</t>
  </si>
  <si>
    <t>Demontáž kolejového roštu koleje na úložišti pražce betonové, tvar S49, T, 49E1</t>
  </si>
  <si>
    <t>-1845976795</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</si>
  <si>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</si>
  <si>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53</t>
  </si>
  <si>
    <t>5907055010</t>
  </si>
  <si>
    <t>Vrtání kolejnic otvor o průměru do 10 mm</t>
  </si>
  <si>
    <t>1511889996</t>
  </si>
  <si>
    <t>Vrtání kolejnic otvor o průměru do 10 mm. Poznámka: 1. V cenách jsou započteny náklady na manipulaci, podložení, označení a provedení vrtu ve stojině kolejnice.</t>
  </si>
  <si>
    <t>54</t>
  </si>
  <si>
    <t>M</t>
  </si>
  <si>
    <t>5955101005</t>
  </si>
  <si>
    <t>Kamenivo drcené štěrk frakce 31,5/63 třídy min. BII</t>
  </si>
  <si>
    <t>128</t>
  </si>
  <si>
    <t>1327711512</t>
  </si>
  <si>
    <t>2286,009*1,70+168,798*1,70+140,00*1,70+210,00*1,70</t>
  </si>
  <si>
    <t>55</t>
  </si>
  <si>
    <t>5956101005</t>
  </si>
  <si>
    <t>Pražec dřevěný příčný nevystrojený dub 2600x260x150 mm</t>
  </si>
  <si>
    <t>-9599941</t>
  </si>
  <si>
    <t>56</t>
  </si>
  <si>
    <t>5958140000</t>
  </si>
  <si>
    <t xml:space="preserve">Podkladnice žebrová tv. S4 - přechodová 1:80 </t>
  </si>
  <si>
    <t>1561745603</t>
  </si>
  <si>
    <t>57</t>
  </si>
  <si>
    <t>5958140005</t>
  </si>
  <si>
    <t>Podkladnice žebrová tv. S4pl</t>
  </si>
  <si>
    <t>-1169919481</t>
  </si>
  <si>
    <t>58</t>
  </si>
  <si>
    <t>5958134075</t>
  </si>
  <si>
    <t>Součásti upevňovací vrtule R1(145)</t>
  </si>
  <si>
    <t>-141283695</t>
  </si>
  <si>
    <t>59</t>
  </si>
  <si>
    <t>5958134040</t>
  </si>
  <si>
    <t>Součásti upevňovací kroužek pružný dvojitý Fe 6</t>
  </si>
  <si>
    <t>307614479</t>
  </si>
  <si>
    <t>60</t>
  </si>
  <si>
    <t>5958128005</t>
  </si>
  <si>
    <t>Komplety Skl 24 (šroub RS 0, matice M 22, podložka Uls 6)</t>
  </si>
  <si>
    <t>-395231485</t>
  </si>
  <si>
    <t>61</t>
  </si>
  <si>
    <t>5958158005</t>
  </si>
  <si>
    <t>Podložka pryžová pod patu kolejnice S49 183/126/6</t>
  </si>
  <si>
    <t>528716438</t>
  </si>
  <si>
    <t>62</t>
  </si>
  <si>
    <t>5958158070</t>
  </si>
  <si>
    <t>Podložka polyetylenová pod podkladnici 380/160/2 (S4, R4)</t>
  </si>
  <si>
    <t>602122781</t>
  </si>
  <si>
    <t>63</t>
  </si>
  <si>
    <t>5957113025</t>
  </si>
  <si>
    <t>Kolejnice přechodové tv. 60E2/49E1 levá</t>
  </si>
  <si>
    <t>-1493485150</t>
  </si>
  <si>
    <t>12,50*2</t>
  </si>
  <si>
    <t>64</t>
  </si>
  <si>
    <t>5957113030</t>
  </si>
  <si>
    <t>Kolejnice přechodové tv. 60E2/49E1 pravá</t>
  </si>
  <si>
    <t>1829959481</t>
  </si>
  <si>
    <t>65</t>
  </si>
  <si>
    <t>5957119005</t>
  </si>
  <si>
    <t>Lepený izolovaný styk tv. UIC60 s tepelně zpracovanou hlavou délky 3,50 m</t>
  </si>
  <si>
    <t>842508189</t>
  </si>
  <si>
    <t>66</t>
  </si>
  <si>
    <t>5960101000</t>
  </si>
  <si>
    <t>Pražcové kotvy TDHB pro pražec betonový B 91</t>
  </si>
  <si>
    <t>308252123</t>
  </si>
  <si>
    <t>216+2</t>
  </si>
  <si>
    <t>67</t>
  </si>
  <si>
    <t>5960101040</t>
  </si>
  <si>
    <t>Pražcové kotvy TDHB pro pražec dřevěný</t>
  </si>
  <si>
    <t>-570393499</t>
  </si>
  <si>
    <t>68</t>
  </si>
  <si>
    <t>-1848577920</t>
  </si>
  <si>
    <t>69</t>
  </si>
  <si>
    <t>5958134130</t>
  </si>
  <si>
    <t>Součásti upevňovací podložka Uls 7</t>
  </si>
  <si>
    <t>-1744817046</t>
  </si>
  <si>
    <t>70</t>
  </si>
  <si>
    <t>5958158030</t>
  </si>
  <si>
    <t>Podložka pryžová pod patu kolejnice WU 7 174x152x7 (Vossloh)</t>
  </si>
  <si>
    <t>906274732</t>
  </si>
  <si>
    <t>71</t>
  </si>
  <si>
    <t>5958134010</t>
  </si>
  <si>
    <t>Součásti upevňovací svěrka Skl 14</t>
  </si>
  <si>
    <t>247944017</t>
  </si>
  <si>
    <t>72</t>
  </si>
  <si>
    <t>5958128000</t>
  </si>
  <si>
    <t>Komplety Skl 14 (svěrka Skl 14, vrtule R1,podložka Uls7)</t>
  </si>
  <si>
    <t>1949825324</t>
  </si>
  <si>
    <t>73</t>
  </si>
  <si>
    <t>1707300084</t>
  </si>
  <si>
    <t>74</t>
  </si>
  <si>
    <t>5958155000</t>
  </si>
  <si>
    <t>Úhlové vodicí vložky Wfp 14K 600 základní 12</t>
  </si>
  <si>
    <t>726669002</t>
  </si>
  <si>
    <t>75</t>
  </si>
  <si>
    <t>5964161010</t>
  </si>
  <si>
    <t>Beton lehce zhutnitelný C 20/25;X0 F5 2 285 2 765</t>
  </si>
  <si>
    <t>-69863046</t>
  </si>
  <si>
    <t>10*0,057</t>
  </si>
  <si>
    <t>OST</t>
  </si>
  <si>
    <t>Ostatní</t>
  </si>
  <si>
    <t>76</t>
  </si>
  <si>
    <t>9902200100</t>
  </si>
  <si>
    <t>Doprava obousměrná mechanizací o nosnosti přes 3,5 t objemnějšího kusového materiálu (prefabrikátů, stožárů, výhybek, rozvaděčů, vybouraných hmot atd.) do 10 km</t>
  </si>
  <si>
    <t>262144</t>
  </si>
  <si>
    <t>113569694</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</si>
  <si>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</si>
  <si>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2200,00*0,546098" KP S49 vyjmuté</t>
  </si>
  <si>
    <t>77</t>
  </si>
  <si>
    <t>9902900200</t>
  </si>
  <si>
    <t>Naložení objemnějšího kusového materiálu, vybouraných hmot</t>
  </si>
  <si>
    <t>-1436132074</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</si>
  <si>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</si>
  <si>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2175,00*0,645250"KP UIC60 - vložení</t>
  </si>
  <si>
    <t>(24+8)*0,327"betonové pražce B91 - montáž v ose</t>
  </si>
  <si>
    <t>78</t>
  </si>
  <si>
    <t>154196054</t>
  </si>
  <si>
    <t>79</t>
  </si>
  <si>
    <t>-1242723670</t>
  </si>
  <si>
    <t xml:space="preserve">300,00*0,06003"kolejnice UIC60 </t>
  </si>
  <si>
    <t>80</t>
  </si>
  <si>
    <t>9902200600</t>
  </si>
  <si>
    <t>Doprava obousměrná mechanizací o nosnosti přes 3,5 t objemnějšího kusového materiálu (prefabrikátů, stožárů, výhybek, rozvaděčů, vybouraných hmot atd.) do 80 km</t>
  </si>
  <si>
    <t>1381105136</t>
  </si>
  <si>
    <t>Doprava obousměrná mechanizací o nosnosti přes 3,5 t objemnějšího kusového materiálu (prefabrikátů, stožárů, výhybek, rozvaděčů, vybouraných hmot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</si>
  <si>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81</t>
  </si>
  <si>
    <t>9909000400</t>
  </si>
  <si>
    <t>Poplatek za likvidaci plastových součástí</t>
  </si>
  <si>
    <t>2116072833</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</si>
  <si>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</si>
  <si>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1,806"pryžové a PE podložky</t>
  </si>
  <si>
    <t>82</t>
  </si>
  <si>
    <t>9909000500</t>
  </si>
  <si>
    <t>Poplatek uložení odpadu betonových prefabrikátů</t>
  </si>
  <si>
    <t>-1123418124</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</si>
  <si>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</si>
  <si>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50*0,200</t>
  </si>
  <si>
    <t>83</t>
  </si>
  <si>
    <t>9902100300</t>
  </si>
  <si>
    <t>Doprava obousměrná mechanizací o nosnosti přes 3,5 t sypanin (kameniva, písku, suti, dlažebních kostek, atd.) do 30 km</t>
  </si>
  <si>
    <t>214494367</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</si>
  <si>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</si>
  <si>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10,000+1,806" zajišťovací značky, pryžové a PE podložky - odpad</t>
  </si>
  <si>
    <t>84</t>
  </si>
  <si>
    <t>-808863747</t>
  </si>
  <si>
    <t>4768,172" štěrk</t>
  </si>
  <si>
    <t>85</t>
  </si>
  <si>
    <t>9902400800</t>
  </si>
  <si>
    <t>Doprava jednosměrná mechanizací o nosnosti přes 3,5 t objemnějšího kusového materiálu (prefabrikátů, stožárů, výhybek, rozvaděčů, vybouraných hmot atd.) do 150 km</t>
  </si>
  <si>
    <t>1965363912</t>
  </si>
  <si>
    <t>Doprava jednosměrná mechanizací o nosnosti přes 3,5 t objemnějšího kusového materiálu (prefabrikátů, stožárů, výhybek, rozvaděčů, vybouraných hmot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</si>
  <si>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1,003+1,371+1,371" LISy, přechodové kolejnice</t>
  </si>
  <si>
    <t>86</t>
  </si>
  <si>
    <t>9902300600</t>
  </si>
  <si>
    <t>Doprava jednosměrná mechanizací o nosnosti přes 3,5 t sypanin (kameniva, písku, suti, dlažebních kostek, atd.) do 80 km</t>
  </si>
  <si>
    <t>316222572</t>
  </si>
  <si>
    <t>Doprava jednosměrná mechanizací o nosnosti přes 3,5 t sypanin (kameniva, písku, suti, dlažebních kostek,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</si>
  <si>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0,970+10,213" dřevěné pražce, svrškový materiál</t>
  </si>
  <si>
    <t>87</t>
  </si>
  <si>
    <t>9902301100</t>
  </si>
  <si>
    <t>Doprava jednosměrná mechanizací o nosnosti přes 3,5 t sypanin (kameniva, písku, suti, dlažebních kostek, atd.) do 300 km</t>
  </si>
  <si>
    <t>-371925116</t>
  </si>
  <si>
    <t>Doprava jednosměrná mechanizací o nosnosti přes 3,5 t sypanin (kameniva, písku, suti, dlažebních kostek, atd.) do 300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</si>
  <si>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2,361" pražcové kotvy</t>
  </si>
  <si>
    <t>88</t>
  </si>
  <si>
    <t>9902300200</t>
  </si>
  <si>
    <t>Doprava jednosměrná mechanizací o nosnosti přes 3,5 t sypanin (kameniva, písku, suti, dlažebních kostek, atd.) do 20 km</t>
  </si>
  <si>
    <t>-1513901980</t>
  </si>
  <si>
    <t>Doprava jednosměrná mechanizací o nosnosti přes 3,5 t sypanin (kameniva, písku, suti, dlažebních kostek,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</si>
  <si>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1,385"beton</t>
  </si>
  <si>
    <t>89</t>
  </si>
  <si>
    <t>9903200100</t>
  </si>
  <si>
    <t>Přeprava mechanizace na místo prováděných prací o hmotnosti přes 12 t přes 50 do 100 km</t>
  </si>
  <si>
    <t>-1363309160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</si>
  <si>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</si>
  <si>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10"SČ,ASP, PUŠL, 3xDVOUCESTNÉ RYPADLO, KOLEJ.JEŘÁB, 2xJEŘÁB, ASP, PUŠL</t>
  </si>
  <si>
    <t>VON - Oprava tratě v úseku Milotice nad Opavou – Brantice 1. etapa</t>
  </si>
  <si>
    <t>VRN - Vedlejší rozpočtové náklady</t>
  </si>
  <si>
    <t>VRN</t>
  </si>
  <si>
    <t>Vedlejší rozpočtové náklady</t>
  </si>
  <si>
    <t>022121001</t>
  </si>
  <si>
    <t>Geodetické práce Diagnostika technické infrastruktury Vytýčení trasy inženýrských sítí</t>
  </si>
  <si>
    <t>hod</t>
  </si>
  <si>
    <t>-1496569599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</si>
  <si>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</si>
  <si>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</si>
  <si>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</si>
  <si>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</si>
  <si>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-804757418</t>
  </si>
  <si>
    <t>P</t>
  </si>
  <si>
    <t xml:space="preserve">Poznámka k položce:_x000D_
Dodavatel doplní do jednotkové ceny finanční objem, který musí odpovídat finančnímu objemu ze ZRN daného soupisu objektu SO 01. (ZRN se násobí danou procentní sazbou)._x000D_
Výši procentní sazby (množství) je dodavatel oprávněn měnit, přičemž maximální  možná hodnota činí 0,009 % tak, jak je předvyplněno v příslušné buňce této položky. Tuto maximální nastavenou procentuální hranici není dodavatel oprávněn překročit. _x000D_
_x000D_
_x000D_
 </t>
  </si>
  <si>
    <t>022101001</t>
  </si>
  <si>
    <t>Geodetické práce Geodetické práce před opravou</t>
  </si>
  <si>
    <t>-2108718551</t>
  </si>
  <si>
    <t>022101011</t>
  </si>
  <si>
    <t>Geodetické práce Geodetické práce v průběhu opravy</t>
  </si>
  <si>
    <t xml:space="preserve">km </t>
  </si>
  <si>
    <t>-1913181357</t>
  </si>
  <si>
    <t>022101021</t>
  </si>
  <si>
    <t>Geodetické práce Geodetické práce po ukončení opravy</t>
  </si>
  <si>
    <t>340007576</t>
  </si>
  <si>
    <t>022111001</t>
  </si>
  <si>
    <t>Geodetické práce Kontrola PPK při směrové a výškové úpravě koleje zaměřením APK trať jednokolejná</t>
  </si>
  <si>
    <t>-1559505948</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</si>
  <si>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</si>
  <si>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2,400+0,033+0,033+0,026</t>
  </si>
  <si>
    <t>0,326+0,027+0,027+0,027+0,025+0,033+0,027+0,033</t>
  </si>
  <si>
    <t>033131001</t>
  </si>
  <si>
    <t>Provozní vlivy Organizační zajištění prací při zřizování a udržování BK kolejí a výhybek</t>
  </si>
  <si>
    <t>1514745184</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</si>
  <si>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</si>
  <si>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024101401</t>
  </si>
  <si>
    <t>Inženýrská činnost koordinační a kompletační činnost</t>
  </si>
  <si>
    <t>soubor</t>
  </si>
  <si>
    <t>1782697666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</si>
</sst>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37"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heetViews>
  <sheetFormatPr defaultRowHeight="12.6"/>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5" t="s">
        <v>0</v>
      </c>
      <c r="AZ1" s="15" t="s">
        <v>1</v>
      </c>
      <c r="BA1" s="15" t="s">
        <v>2</v>
      </c>
      <c r="BB1" s="15" t="s">
        <v>3</v>
      </c>
      <c r="BT1" s="15" t="s">
        <v>4</v>
      </c>
      <c r="BU1" s="15" t="s">
        <v>4</v>
      </c>
      <c r="BV1" s="15" t="s">
        <v>5</v>
      </c>
    </row>
    <row r="2" spans="1:74" s="1" customFormat="1" ht="36.9" customHeight="1">
      <c r="AR2" s="284"/>
      <c r="AS2" s="284"/>
      <c r="AT2" s="284"/>
      <c r="AU2" s="284"/>
      <c r="AV2" s="284"/>
      <c r="AW2" s="284"/>
      <c r="AX2" s="284"/>
      <c r="AY2" s="284"/>
      <c r="AZ2" s="284"/>
      <c r="BA2" s="284"/>
      <c r="BB2" s="284"/>
      <c r="BC2" s="284"/>
      <c r="BD2" s="284"/>
      <c r="BE2" s="284"/>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1"/>
      <c r="AQ5" s="21"/>
      <c r="AR5" s="19"/>
      <c r="BE5" s="244" t="s">
        <v>15</v>
      </c>
      <c r="BS5" s="16" t="s">
        <v>6</v>
      </c>
    </row>
    <row r="6" spans="1:74" s="1" customFormat="1" ht="36.9" customHeight="1">
      <c r="B6" s="20"/>
      <c r="C6" s="21"/>
      <c r="D6" s="27" t="s">
        <v>16</v>
      </c>
      <c r="E6" s="21"/>
      <c r="F6" s="21"/>
      <c r="G6" s="21"/>
      <c r="H6" s="21"/>
      <c r="I6" s="21"/>
      <c r="J6" s="21"/>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1"/>
      <c r="AQ6" s="21"/>
      <c r="AR6" s="19"/>
      <c r="BE6" s="245"/>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45"/>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45"/>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5"/>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45"/>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45"/>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5"/>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45"/>
      <c r="BS13" s="16" t="s">
        <v>6</v>
      </c>
    </row>
    <row r="14" spans="1:74" ht="13.2">
      <c r="B14" s="20"/>
      <c r="C14" s="21"/>
      <c r="D14" s="21"/>
      <c r="E14" s="250" t="s">
        <v>31</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8" t="s">
        <v>28</v>
      </c>
      <c r="AL14" s="21"/>
      <c r="AM14" s="21"/>
      <c r="AN14" s="30" t="s">
        <v>31</v>
      </c>
      <c r="AO14" s="21"/>
      <c r="AP14" s="21"/>
      <c r="AQ14" s="21"/>
      <c r="AR14" s="19"/>
      <c r="BE14" s="245"/>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5"/>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45"/>
      <c r="BS16" s="16" t="s">
        <v>4</v>
      </c>
    </row>
    <row r="17" spans="1:71" s="1" customFormat="1" ht="18.45"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45"/>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5"/>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45"/>
      <c r="BS19" s="16" t="s">
        <v>6</v>
      </c>
    </row>
    <row r="20" spans="1:71" s="1" customFormat="1" ht="18.45"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45"/>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5"/>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5"/>
    </row>
    <row r="23" spans="1:71" s="1" customFormat="1" ht="16.5" customHeight="1">
      <c r="B23" s="20"/>
      <c r="C23" s="21"/>
      <c r="D23" s="21"/>
      <c r="E23" s="252" t="s">
        <v>1</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21"/>
      <c r="AP23" s="21"/>
      <c r="AQ23" s="21"/>
      <c r="AR23" s="19"/>
      <c r="BE23" s="245"/>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5"/>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5"/>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3">
        <f>ROUND(AG94,2)</f>
        <v>0</v>
      </c>
      <c r="AL26" s="254"/>
      <c r="AM26" s="254"/>
      <c r="AN26" s="254"/>
      <c r="AO26" s="254"/>
      <c r="AP26" s="35"/>
      <c r="AQ26" s="35"/>
      <c r="AR26" s="38"/>
      <c r="BE26" s="245"/>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5"/>
    </row>
    <row r="28" spans="1:71" s="2" customFormat="1" ht="13.2">
      <c r="A28" s="33"/>
      <c r="B28" s="34"/>
      <c r="C28" s="35"/>
      <c r="D28" s="35"/>
      <c r="E28" s="35"/>
      <c r="F28" s="35"/>
      <c r="G28" s="35"/>
      <c r="H28" s="35"/>
      <c r="I28" s="35"/>
      <c r="J28" s="35"/>
      <c r="K28" s="35"/>
      <c r="L28" s="255" t="s">
        <v>38</v>
      </c>
      <c r="M28" s="255"/>
      <c r="N28" s="255"/>
      <c r="O28" s="255"/>
      <c r="P28" s="255"/>
      <c r="Q28" s="35"/>
      <c r="R28" s="35"/>
      <c r="S28" s="35"/>
      <c r="T28" s="35"/>
      <c r="U28" s="35"/>
      <c r="V28" s="35"/>
      <c r="W28" s="255" t="s">
        <v>39</v>
      </c>
      <c r="X28" s="255"/>
      <c r="Y28" s="255"/>
      <c r="Z28" s="255"/>
      <c r="AA28" s="255"/>
      <c r="AB28" s="255"/>
      <c r="AC28" s="255"/>
      <c r="AD28" s="255"/>
      <c r="AE28" s="255"/>
      <c r="AF28" s="35"/>
      <c r="AG28" s="35"/>
      <c r="AH28" s="35"/>
      <c r="AI28" s="35"/>
      <c r="AJ28" s="35"/>
      <c r="AK28" s="255" t="s">
        <v>40</v>
      </c>
      <c r="AL28" s="255"/>
      <c r="AM28" s="255"/>
      <c r="AN28" s="255"/>
      <c r="AO28" s="255"/>
      <c r="AP28" s="35"/>
      <c r="AQ28" s="35"/>
      <c r="AR28" s="38"/>
      <c r="BE28" s="245"/>
    </row>
    <row r="29" spans="1:71" s="3" customFormat="1" ht="14.4" customHeight="1">
      <c r="B29" s="39"/>
      <c r="C29" s="40"/>
      <c r="D29" s="28" t="s">
        <v>41</v>
      </c>
      <c r="E29" s="40"/>
      <c r="F29" s="28" t="s">
        <v>42</v>
      </c>
      <c r="G29" s="40"/>
      <c r="H29" s="40"/>
      <c r="I29" s="40"/>
      <c r="J29" s="40"/>
      <c r="K29" s="40"/>
      <c r="L29" s="258">
        <v>0.21</v>
      </c>
      <c r="M29" s="257"/>
      <c r="N29" s="257"/>
      <c r="O29" s="257"/>
      <c r="P29" s="257"/>
      <c r="Q29" s="40"/>
      <c r="R29" s="40"/>
      <c r="S29" s="40"/>
      <c r="T29" s="40"/>
      <c r="U29" s="40"/>
      <c r="V29" s="40"/>
      <c r="W29" s="256">
        <f>ROUND(AZ94, 2)</f>
        <v>0</v>
      </c>
      <c r="X29" s="257"/>
      <c r="Y29" s="257"/>
      <c r="Z29" s="257"/>
      <c r="AA29" s="257"/>
      <c r="AB29" s="257"/>
      <c r="AC29" s="257"/>
      <c r="AD29" s="257"/>
      <c r="AE29" s="257"/>
      <c r="AF29" s="40"/>
      <c r="AG29" s="40"/>
      <c r="AH29" s="40"/>
      <c r="AI29" s="40"/>
      <c r="AJ29" s="40"/>
      <c r="AK29" s="256">
        <f>ROUND(AV94, 2)</f>
        <v>0</v>
      </c>
      <c r="AL29" s="257"/>
      <c r="AM29" s="257"/>
      <c r="AN29" s="257"/>
      <c r="AO29" s="257"/>
      <c r="AP29" s="40"/>
      <c r="AQ29" s="40"/>
      <c r="AR29" s="41"/>
      <c r="BE29" s="246"/>
    </row>
    <row r="30" spans="1:71" s="3" customFormat="1" ht="14.4" customHeight="1">
      <c r="B30" s="39"/>
      <c r="C30" s="40"/>
      <c r="D30" s="40"/>
      <c r="E30" s="40"/>
      <c r="F30" s="28" t="s">
        <v>43</v>
      </c>
      <c r="G30" s="40"/>
      <c r="H30" s="40"/>
      <c r="I30" s="40"/>
      <c r="J30" s="40"/>
      <c r="K30" s="40"/>
      <c r="L30" s="258">
        <v>0.15</v>
      </c>
      <c r="M30" s="257"/>
      <c r="N30" s="257"/>
      <c r="O30" s="257"/>
      <c r="P30" s="257"/>
      <c r="Q30" s="40"/>
      <c r="R30" s="40"/>
      <c r="S30" s="40"/>
      <c r="T30" s="40"/>
      <c r="U30" s="40"/>
      <c r="V30" s="40"/>
      <c r="W30" s="256">
        <f>ROUND(BA94, 2)</f>
        <v>0</v>
      </c>
      <c r="X30" s="257"/>
      <c r="Y30" s="257"/>
      <c r="Z30" s="257"/>
      <c r="AA30" s="257"/>
      <c r="AB30" s="257"/>
      <c r="AC30" s="257"/>
      <c r="AD30" s="257"/>
      <c r="AE30" s="257"/>
      <c r="AF30" s="40"/>
      <c r="AG30" s="40"/>
      <c r="AH30" s="40"/>
      <c r="AI30" s="40"/>
      <c r="AJ30" s="40"/>
      <c r="AK30" s="256">
        <f>ROUND(AW94, 2)</f>
        <v>0</v>
      </c>
      <c r="AL30" s="257"/>
      <c r="AM30" s="257"/>
      <c r="AN30" s="257"/>
      <c r="AO30" s="257"/>
      <c r="AP30" s="40"/>
      <c r="AQ30" s="40"/>
      <c r="AR30" s="41"/>
      <c r="BE30" s="246"/>
    </row>
    <row r="31" spans="1:71" s="3" customFormat="1" ht="14.4" hidden="1" customHeight="1">
      <c r="B31" s="39"/>
      <c r="C31" s="40"/>
      <c r="D31" s="40"/>
      <c r="E31" s="40"/>
      <c r="F31" s="28" t="s">
        <v>44</v>
      </c>
      <c r="G31" s="40"/>
      <c r="H31" s="40"/>
      <c r="I31" s="40"/>
      <c r="J31" s="40"/>
      <c r="K31" s="40"/>
      <c r="L31" s="258">
        <v>0.21</v>
      </c>
      <c r="M31" s="257"/>
      <c r="N31" s="257"/>
      <c r="O31" s="257"/>
      <c r="P31" s="257"/>
      <c r="Q31" s="40"/>
      <c r="R31" s="40"/>
      <c r="S31" s="40"/>
      <c r="T31" s="40"/>
      <c r="U31" s="40"/>
      <c r="V31" s="40"/>
      <c r="W31" s="256">
        <f>ROUND(BB94, 2)</f>
        <v>0</v>
      </c>
      <c r="X31" s="257"/>
      <c r="Y31" s="257"/>
      <c r="Z31" s="257"/>
      <c r="AA31" s="257"/>
      <c r="AB31" s="257"/>
      <c r="AC31" s="257"/>
      <c r="AD31" s="257"/>
      <c r="AE31" s="257"/>
      <c r="AF31" s="40"/>
      <c r="AG31" s="40"/>
      <c r="AH31" s="40"/>
      <c r="AI31" s="40"/>
      <c r="AJ31" s="40"/>
      <c r="AK31" s="256">
        <v>0</v>
      </c>
      <c r="AL31" s="257"/>
      <c r="AM31" s="257"/>
      <c r="AN31" s="257"/>
      <c r="AO31" s="257"/>
      <c r="AP31" s="40"/>
      <c r="AQ31" s="40"/>
      <c r="AR31" s="41"/>
      <c r="BE31" s="246"/>
    </row>
    <row r="32" spans="1:71" s="3" customFormat="1" ht="14.4" hidden="1" customHeight="1">
      <c r="B32" s="39"/>
      <c r="C32" s="40"/>
      <c r="D32" s="40"/>
      <c r="E32" s="40"/>
      <c r="F32" s="28" t="s">
        <v>45</v>
      </c>
      <c r="G32" s="40"/>
      <c r="H32" s="40"/>
      <c r="I32" s="40"/>
      <c r="J32" s="40"/>
      <c r="K32" s="40"/>
      <c r="L32" s="258">
        <v>0.15</v>
      </c>
      <c r="M32" s="257"/>
      <c r="N32" s="257"/>
      <c r="O32" s="257"/>
      <c r="P32" s="257"/>
      <c r="Q32" s="40"/>
      <c r="R32" s="40"/>
      <c r="S32" s="40"/>
      <c r="T32" s="40"/>
      <c r="U32" s="40"/>
      <c r="V32" s="40"/>
      <c r="W32" s="256">
        <f>ROUND(BC94, 2)</f>
        <v>0</v>
      </c>
      <c r="X32" s="257"/>
      <c r="Y32" s="257"/>
      <c r="Z32" s="257"/>
      <c r="AA32" s="257"/>
      <c r="AB32" s="257"/>
      <c r="AC32" s="257"/>
      <c r="AD32" s="257"/>
      <c r="AE32" s="257"/>
      <c r="AF32" s="40"/>
      <c r="AG32" s="40"/>
      <c r="AH32" s="40"/>
      <c r="AI32" s="40"/>
      <c r="AJ32" s="40"/>
      <c r="AK32" s="256">
        <v>0</v>
      </c>
      <c r="AL32" s="257"/>
      <c r="AM32" s="257"/>
      <c r="AN32" s="257"/>
      <c r="AO32" s="257"/>
      <c r="AP32" s="40"/>
      <c r="AQ32" s="40"/>
      <c r="AR32" s="41"/>
      <c r="BE32" s="246"/>
    </row>
    <row r="33" spans="1:57" s="3" customFormat="1" ht="14.4" hidden="1" customHeight="1">
      <c r="B33" s="39"/>
      <c r="C33" s="40"/>
      <c r="D33" s="40"/>
      <c r="E33" s="40"/>
      <c r="F33" s="28" t="s">
        <v>46</v>
      </c>
      <c r="G33" s="40"/>
      <c r="H33" s="40"/>
      <c r="I33" s="40"/>
      <c r="J33" s="40"/>
      <c r="K33" s="40"/>
      <c r="L33" s="258">
        <v>0</v>
      </c>
      <c r="M33" s="257"/>
      <c r="N33" s="257"/>
      <c r="O33" s="257"/>
      <c r="P33" s="257"/>
      <c r="Q33" s="40"/>
      <c r="R33" s="40"/>
      <c r="S33" s="40"/>
      <c r="T33" s="40"/>
      <c r="U33" s="40"/>
      <c r="V33" s="40"/>
      <c r="W33" s="256">
        <f>ROUND(BD94, 2)</f>
        <v>0</v>
      </c>
      <c r="X33" s="257"/>
      <c r="Y33" s="257"/>
      <c r="Z33" s="257"/>
      <c r="AA33" s="257"/>
      <c r="AB33" s="257"/>
      <c r="AC33" s="257"/>
      <c r="AD33" s="257"/>
      <c r="AE33" s="257"/>
      <c r="AF33" s="40"/>
      <c r="AG33" s="40"/>
      <c r="AH33" s="40"/>
      <c r="AI33" s="40"/>
      <c r="AJ33" s="40"/>
      <c r="AK33" s="256">
        <v>0</v>
      </c>
      <c r="AL33" s="257"/>
      <c r="AM33" s="257"/>
      <c r="AN33" s="257"/>
      <c r="AO33" s="257"/>
      <c r="AP33" s="40"/>
      <c r="AQ33" s="40"/>
      <c r="AR33" s="41"/>
      <c r="BE33" s="246"/>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45"/>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59" t="s">
        <v>49</v>
      </c>
      <c r="Y35" s="260"/>
      <c r="Z35" s="260"/>
      <c r="AA35" s="260"/>
      <c r="AB35" s="260"/>
      <c r="AC35" s="44"/>
      <c r="AD35" s="44"/>
      <c r="AE35" s="44"/>
      <c r="AF35" s="44"/>
      <c r="AG35" s="44"/>
      <c r="AH35" s="44"/>
      <c r="AI35" s="44"/>
      <c r="AJ35" s="44"/>
      <c r="AK35" s="261">
        <f>SUM(AK26:AK33)</f>
        <v>0</v>
      </c>
      <c r="AL35" s="260"/>
      <c r="AM35" s="260"/>
      <c r="AN35" s="260"/>
      <c r="AO35" s="262"/>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0.199999999999999">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0.199999999999999">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0.199999999999999">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0.199999999999999">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0.199999999999999">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0.199999999999999">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0.199999999999999">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0.199999999999999">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0.199999999999999">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0.19999999999999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0.199999999999999">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0.199999999999999">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0.199999999999999">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0.199999999999999">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0.199999999999999">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0.199999999999999">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0.199999999999999">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0.19999999999999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0.199999999999999">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0.199999999999999">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0.199999999999999">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0.199999999999999">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0.199999999999999">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0.199999999999999">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635210058</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63" t="str">
        <f>K6</f>
        <v>Oprava tratě v úseku Milotice nad Opavou – Brantice 1. etapa</v>
      </c>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Krnov</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65" t="str">
        <f>IF(AN8= "","",AN8)</f>
        <v>24. 1. 2023</v>
      </c>
      <c r="AN87" s="265"/>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66" t="str">
        <f>IF(E17="","",E17)</f>
        <v xml:space="preserve"> </v>
      </c>
      <c r="AN89" s="267"/>
      <c r="AO89" s="267"/>
      <c r="AP89" s="267"/>
      <c r="AQ89" s="35"/>
      <c r="AR89" s="38"/>
      <c r="AS89" s="268" t="s">
        <v>57</v>
      </c>
      <c r="AT89" s="269"/>
      <c r="AU89" s="66"/>
      <c r="AV89" s="66"/>
      <c r="AW89" s="66"/>
      <c r="AX89" s="66"/>
      <c r="AY89" s="66"/>
      <c r="AZ89" s="66"/>
      <c r="BA89" s="66"/>
      <c r="BB89" s="66"/>
      <c r="BC89" s="66"/>
      <c r="BD89" s="67"/>
      <c r="BE89" s="33"/>
    </row>
    <row r="90" spans="1:91" s="2" customFormat="1" ht="15.15"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66" t="str">
        <f>IF(E20="","",E20)</f>
        <v xml:space="preserve"> </v>
      </c>
      <c r="AN90" s="267"/>
      <c r="AO90" s="267"/>
      <c r="AP90" s="267"/>
      <c r="AQ90" s="35"/>
      <c r="AR90" s="38"/>
      <c r="AS90" s="270"/>
      <c r="AT90" s="271"/>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72"/>
      <c r="AT91" s="273"/>
      <c r="AU91" s="70"/>
      <c r="AV91" s="70"/>
      <c r="AW91" s="70"/>
      <c r="AX91" s="70"/>
      <c r="AY91" s="70"/>
      <c r="AZ91" s="70"/>
      <c r="BA91" s="70"/>
      <c r="BB91" s="70"/>
      <c r="BC91" s="70"/>
      <c r="BD91" s="71"/>
      <c r="BE91" s="33"/>
    </row>
    <row r="92" spans="1:91" s="2" customFormat="1" ht="29.25" customHeight="1">
      <c r="A92" s="33"/>
      <c r="B92" s="34"/>
      <c r="C92" s="274" t="s">
        <v>58</v>
      </c>
      <c r="D92" s="275"/>
      <c r="E92" s="275"/>
      <c r="F92" s="275"/>
      <c r="G92" s="275"/>
      <c r="H92" s="72"/>
      <c r="I92" s="276" t="s">
        <v>59</v>
      </c>
      <c r="J92" s="275"/>
      <c r="K92" s="275"/>
      <c r="L92" s="275"/>
      <c r="M92" s="275"/>
      <c r="N92" s="275"/>
      <c r="O92" s="275"/>
      <c r="P92" s="275"/>
      <c r="Q92" s="275"/>
      <c r="R92" s="275"/>
      <c r="S92" s="275"/>
      <c r="T92" s="275"/>
      <c r="U92" s="275"/>
      <c r="V92" s="275"/>
      <c r="W92" s="275"/>
      <c r="X92" s="275"/>
      <c r="Y92" s="275"/>
      <c r="Z92" s="275"/>
      <c r="AA92" s="275"/>
      <c r="AB92" s="275"/>
      <c r="AC92" s="275"/>
      <c r="AD92" s="275"/>
      <c r="AE92" s="275"/>
      <c r="AF92" s="275"/>
      <c r="AG92" s="277" t="s">
        <v>60</v>
      </c>
      <c r="AH92" s="275"/>
      <c r="AI92" s="275"/>
      <c r="AJ92" s="275"/>
      <c r="AK92" s="275"/>
      <c r="AL92" s="275"/>
      <c r="AM92" s="275"/>
      <c r="AN92" s="276" t="s">
        <v>61</v>
      </c>
      <c r="AO92" s="275"/>
      <c r="AP92" s="278"/>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82">
        <f>ROUND(SUM(AG95:AG96),2)</f>
        <v>0</v>
      </c>
      <c r="AH94" s="282"/>
      <c r="AI94" s="282"/>
      <c r="AJ94" s="282"/>
      <c r="AK94" s="282"/>
      <c r="AL94" s="282"/>
      <c r="AM94" s="282"/>
      <c r="AN94" s="283">
        <f>SUM(AG94,AT94)</f>
        <v>0</v>
      </c>
      <c r="AO94" s="283"/>
      <c r="AP94" s="283"/>
      <c r="AQ94" s="84" t="s">
        <v>1</v>
      </c>
      <c r="AR94" s="85"/>
      <c r="AS94" s="86">
        <f>ROUND(SUM(AS95:AS96),2)</f>
        <v>0</v>
      </c>
      <c r="AT94" s="87">
        <f>ROUND(SUM(AV94:AW94),2)</f>
        <v>0</v>
      </c>
      <c r="AU94" s="88">
        <f>ROUND(SUM(AU95:AU96),5)</f>
        <v>0</v>
      </c>
      <c r="AV94" s="87">
        <f>ROUND(AZ94*L29,2)</f>
        <v>0</v>
      </c>
      <c r="AW94" s="87">
        <f>ROUND(BA94*L30,2)</f>
        <v>0</v>
      </c>
      <c r="AX94" s="87">
        <f>ROUND(BB94*L29,2)</f>
        <v>0</v>
      </c>
      <c r="AY94" s="87">
        <f>ROUND(BC94*L30,2)</f>
        <v>0</v>
      </c>
      <c r="AZ94" s="87">
        <f>ROUND(SUM(AZ95:AZ96),2)</f>
        <v>0</v>
      </c>
      <c r="BA94" s="87">
        <f>ROUND(SUM(BA95:BA96),2)</f>
        <v>0</v>
      </c>
      <c r="BB94" s="87">
        <f>ROUND(SUM(BB95:BB96),2)</f>
        <v>0</v>
      </c>
      <c r="BC94" s="87">
        <f>ROUND(SUM(BC95:BC96),2)</f>
        <v>0</v>
      </c>
      <c r="BD94" s="89">
        <f>ROUND(SUM(BD95:BD96),2)</f>
        <v>0</v>
      </c>
      <c r="BS94" s="90" t="s">
        <v>76</v>
      </c>
      <c r="BT94" s="90" t="s">
        <v>77</v>
      </c>
      <c r="BU94" s="91" t="s">
        <v>78</v>
      </c>
      <c r="BV94" s="90" t="s">
        <v>79</v>
      </c>
      <c r="BW94" s="90" t="s">
        <v>5</v>
      </c>
      <c r="BX94" s="90" t="s">
        <v>80</v>
      </c>
      <c r="CL94" s="90" t="s">
        <v>1</v>
      </c>
    </row>
    <row r="95" spans="1:91" s="7" customFormat="1" ht="24.75" customHeight="1">
      <c r="A95" s="92" t="s">
        <v>81</v>
      </c>
      <c r="B95" s="93"/>
      <c r="C95" s="94"/>
      <c r="D95" s="281" t="s">
        <v>82</v>
      </c>
      <c r="E95" s="281"/>
      <c r="F95" s="281"/>
      <c r="G95" s="281"/>
      <c r="H95" s="281"/>
      <c r="I95" s="95"/>
      <c r="J95" s="281" t="s">
        <v>83</v>
      </c>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79">
        <f>'SO 01 - Oprava traťové ko...'!J30</f>
        <v>0</v>
      </c>
      <c r="AH95" s="280"/>
      <c r="AI95" s="280"/>
      <c r="AJ95" s="280"/>
      <c r="AK95" s="280"/>
      <c r="AL95" s="280"/>
      <c r="AM95" s="280"/>
      <c r="AN95" s="279">
        <f>SUM(AG95,AT95)</f>
        <v>0</v>
      </c>
      <c r="AO95" s="280"/>
      <c r="AP95" s="280"/>
      <c r="AQ95" s="96" t="s">
        <v>84</v>
      </c>
      <c r="AR95" s="97"/>
      <c r="AS95" s="98">
        <v>0</v>
      </c>
      <c r="AT95" s="99">
        <f>ROUND(SUM(AV95:AW95),2)</f>
        <v>0</v>
      </c>
      <c r="AU95" s="100">
        <f>'SO 01 - Oprava traťové ko...'!P119</f>
        <v>0</v>
      </c>
      <c r="AV95" s="99">
        <f>'SO 01 - Oprava traťové ko...'!J33</f>
        <v>0</v>
      </c>
      <c r="AW95" s="99">
        <f>'SO 01 - Oprava traťové ko...'!J34</f>
        <v>0</v>
      </c>
      <c r="AX95" s="99">
        <f>'SO 01 - Oprava traťové ko...'!J35</f>
        <v>0</v>
      </c>
      <c r="AY95" s="99">
        <f>'SO 01 - Oprava traťové ko...'!J36</f>
        <v>0</v>
      </c>
      <c r="AZ95" s="99">
        <f>'SO 01 - Oprava traťové ko...'!F33</f>
        <v>0</v>
      </c>
      <c r="BA95" s="99">
        <f>'SO 01 - Oprava traťové ko...'!F34</f>
        <v>0</v>
      </c>
      <c r="BB95" s="99">
        <f>'SO 01 - Oprava traťové ko...'!F35</f>
        <v>0</v>
      </c>
      <c r="BC95" s="99">
        <f>'SO 01 - Oprava traťové ko...'!F36</f>
        <v>0</v>
      </c>
      <c r="BD95" s="101">
        <f>'SO 01 - Oprava traťové ko...'!F37</f>
        <v>0</v>
      </c>
      <c r="BT95" s="102" t="s">
        <v>85</v>
      </c>
      <c r="BV95" s="102" t="s">
        <v>79</v>
      </c>
      <c r="BW95" s="102" t="s">
        <v>86</v>
      </c>
      <c r="BX95" s="102" t="s">
        <v>5</v>
      </c>
      <c r="CL95" s="102" t="s">
        <v>1</v>
      </c>
      <c r="CM95" s="102" t="s">
        <v>87</v>
      </c>
    </row>
    <row r="96" spans="1:91" s="7" customFormat="1" ht="24.75" customHeight="1">
      <c r="A96" s="92" t="s">
        <v>81</v>
      </c>
      <c r="B96" s="93"/>
      <c r="C96" s="94"/>
      <c r="D96" s="281" t="s">
        <v>88</v>
      </c>
      <c r="E96" s="281"/>
      <c r="F96" s="281"/>
      <c r="G96" s="281"/>
      <c r="H96" s="281"/>
      <c r="I96" s="95"/>
      <c r="J96" s="281" t="s">
        <v>17</v>
      </c>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79">
        <f>'VON - Oprava tratě v úsek...'!J30</f>
        <v>0</v>
      </c>
      <c r="AH96" s="280"/>
      <c r="AI96" s="280"/>
      <c r="AJ96" s="280"/>
      <c r="AK96" s="280"/>
      <c r="AL96" s="280"/>
      <c r="AM96" s="280"/>
      <c r="AN96" s="279">
        <f>SUM(AG96,AT96)</f>
        <v>0</v>
      </c>
      <c r="AO96" s="280"/>
      <c r="AP96" s="280"/>
      <c r="AQ96" s="96" t="s">
        <v>84</v>
      </c>
      <c r="AR96" s="97"/>
      <c r="AS96" s="103">
        <v>0</v>
      </c>
      <c r="AT96" s="104">
        <f>ROUND(SUM(AV96:AW96),2)</f>
        <v>0</v>
      </c>
      <c r="AU96" s="105">
        <f>'VON - Oprava tratě v úsek...'!P117</f>
        <v>0</v>
      </c>
      <c r="AV96" s="104">
        <f>'VON - Oprava tratě v úsek...'!J33</f>
        <v>0</v>
      </c>
      <c r="AW96" s="104">
        <f>'VON - Oprava tratě v úsek...'!J34</f>
        <v>0</v>
      </c>
      <c r="AX96" s="104">
        <f>'VON - Oprava tratě v úsek...'!J35</f>
        <v>0</v>
      </c>
      <c r="AY96" s="104">
        <f>'VON - Oprava tratě v úsek...'!J36</f>
        <v>0</v>
      </c>
      <c r="AZ96" s="104">
        <f>'VON - Oprava tratě v úsek...'!F33</f>
        <v>0</v>
      </c>
      <c r="BA96" s="104">
        <f>'VON - Oprava tratě v úsek...'!F34</f>
        <v>0</v>
      </c>
      <c r="BB96" s="104">
        <f>'VON - Oprava tratě v úsek...'!F35</f>
        <v>0</v>
      </c>
      <c r="BC96" s="104">
        <f>'VON - Oprava tratě v úsek...'!F36</f>
        <v>0</v>
      </c>
      <c r="BD96" s="106">
        <f>'VON - Oprava tratě v úsek...'!F37</f>
        <v>0</v>
      </c>
      <c r="BT96" s="102" t="s">
        <v>85</v>
      </c>
      <c r="BV96" s="102" t="s">
        <v>79</v>
      </c>
      <c r="BW96" s="102" t="s">
        <v>89</v>
      </c>
      <c r="BX96" s="102" t="s">
        <v>5</v>
      </c>
      <c r="CL96" s="102" t="s">
        <v>1</v>
      </c>
      <c r="CM96" s="102" t="s">
        <v>87</v>
      </c>
    </row>
    <row r="97" spans="1:57" s="2" customFormat="1" ht="30" customHeight="1">
      <c r="A97" s="33"/>
      <c r="B97" s="34"/>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8"/>
      <c r="AS97" s="33"/>
      <c r="AT97" s="33"/>
      <c r="AU97" s="33"/>
      <c r="AV97" s="33"/>
      <c r="AW97" s="33"/>
      <c r="AX97" s="33"/>
      <c r="AY97" s="33"/>
      <c r="AZ97" s="33"/>
      <c r="BA97" s="33"/>
      <c r="BB97" s="33"/>
      <c r="BC97" s="33"/>
      <c r="BD97" s="33"/>
      <c r="BE97" s="33"/>
    </row>
    <row r="98" spans="1:57" s="2" customFormat="1" ht="6.9" customHeight="1">
      <c r="A98" s="33"/>
      <c r="B98" s="53"/>
      <c r="C98" s="54"/>
      <c r="D98" s="54"/>
      <c r="E98" s="54"/>
      <c r="F98" s="54"/>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4"/>
      <c r="AJ98" s="54"/>
      <c r="AK98" s="54"/>
      <c r="AL98" s="54"/>
      <c r="AM98" s="54"/>
      <c r="AN98" s="54"/>
      <c r="AO98" s="54"/>
      <c r="AP98" s="54"/>
      <c r="AQ98" s="54"/>
      <c r="AR98" s="38"/>
      <c r="AS98" s="33"/>
      <c r="AT98" s="33"/>
      <c r="AU98" s="33"/>
      <c r="AV98" s="33"/>
      <c r="AW98" s="33"/>
      <c r="AX98" s="33"/>
      <c r="AY98" s="33"/>
      <c r="AZ98" s="33"/>
      <c r="BA98" s="33"/>
      <c r="BB98" s="33"/>
      <c r="BC98" s="33"/>
      <c r="BD98" s="33"/>
      <c r="BE98" s="33"/>
    </row>
  </sheetData>
  <sheetProtection algorithmName="SHA-512" hashValue="FGSjxFl/2LpJD33OCzqXWHw+3Wibgrk+UIgZnVh5SRFolIm4Izc6e8iW6iFWjrZ0lmv8dts3czfi1M5Qd1o81A==" saltValue="smyrGhGb+yLHXVyH6cjghZ4WVsrJPsOitOkCuXB4p4JkWFRip/yIq/Xo7PJBLShzVetAo9FV9HC3kBkHRhXQhg=="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01 - Oprava traťové ko...'!C2" display="/"/>
    <hyperlink ref="A96" location="'VON - Oprava tratě v úsek...'!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60"/>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4"/>
      <c r="M2" s="284"/>
      <c r="N2" s="284"/>
      <c r="O2" s="284"/>
      <c r="P2" s="284"/>
      <c r="Q2" s="284"/>
      <c r="R2" s="284"/>
      <c r="S2" s="284"/>
      <c r="T2" s="284"/>
      <c r="U2" s="284"/>
      <c r="V2" s="284"/>
      <c r="AT2" s="16" t="s">
        <v>86</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90</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5" t="str">
        <f>'Rekapitulace stavby'!K6</f>
        <v>Oprava tratě v úseku Milotice nad Opavou – Brantice 1. etapa</v>
      </c>
      <c r="F7" s="286"/>
      <c r="G7" s="286"/>
      <c r="H7" s="286"/>
      <c r="L7" s="19"/>
    </row>
    <row r="8" spans="1:46" s="2" customFormat="1" ht="12" customHeight="1">
      <c r="A8" s="33"/>
      <c r="B8" s="38"/>
      <c r="C8" s="33"/>
      <c r="D8" s="111" t="s">
        <v>91</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7" t="s">
        <v>92</v>
      </c>
      <c r="F9" s="288"/>
      <c r="G9" s="288"/>
      <c r="H9" s="288"/>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24. 1. 2023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9" t="str">
        <f>'Rekapitulace stavby'!E14</f>
        <v>Vyplň údaj</v>
      </c>
      <c r="F18" s="290"/>
      <c r="G18" s="290"/>
      <c r="H18" s="290"/>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1" t="s">
        <v>1</v>
      </c>
      <c r="F27" s="291"/>
      <c r="G27" s="291"/>
      <c r="H27" s="291"/>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ROUND((SUM(BE119:BE359)),  2)</f>
        <v>0</v>
      </c>
      <c r="G33" s="33"/>
      <c r="H33" s="33"/>
      <c r="I33" s="123">
        <v>0.21</v>
      </c>
      <c r="J33" s="122">
        <f>ROUND(((SUM(BE119:BE359))*I33),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ROUND((SUM(BF119:BF359)),  2)</f>
        <v>0</v>
      </c>
      <c r="G34" s="33"/>
      <c r="H34" s="33"/>
      <c r="I34" s="123">
        <v>0.15</v>
      </c>
      <c r="J34" s="122">
        <f>ROUND(((SUM(BF119:BF359))*I34),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ROUND((SUM(BG119:BG359)),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ROUND((SUM(BH119:BH359)),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ROUND((SUM(BI119:BI359)),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93</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2" t="str">
        <f>E7</f>
        <v>Oprava tratě v úseku Milotice nad Opavou – Brantice 1. etapa</v>
      </c>
      <c r="F85" s="293"/>
      <c r="G85" s="293"/>
      <c r="H85" s="293"/>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91</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3" t="str">
        <f>E9</f>
        <v xml:space="preserve">SO 01 - Oprava traťové koleje v km 73,803 – 76,003 </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Krnov</v>
      </c>
      <c r="G89" s="35"/>
      <c r="H89" s="35"/>
      <c r="I89" s="28" t="s">
        <v>22</v>
      </c>
      <c r="J89" s="65" t="str">
        <f>IF(J12="","",J12)</f>
        <v>24. 1. 2023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94</v>
      </c>
      <c r="D94" s="143"/>
      <c r="E94" s="143"/>
      <c r="F94" s="143"/>
      <c r="G94" s="143"/>
      <c r="H94" s="143"/>
      <c r="I94" s="143"/>
      <c r="J94" s="144" t="s">
        <v>95</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96</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97</v>
      </c>
    </row>
    <row r="97" spans="1:31" s="9" customFormat="1" ht="24.9" customHeight="1">
      <c r="B97" s="146"/>
      <c r="C97" s="147"/>
      <c r="D97" s="148" t="s">
        <v>98</v>
      </c>
      <c r="E97" s="149"/>
      <c r="F97" s="149"/>
      <c r="G97" s="149"/>
      <c r="H97" s="149"/>
      <c r="I97" s="149"/>
      <c r="J97" s="150">
        <f>J120</f>
        <v>0</v>
      </c>
      <c r="K97" s="147"/>
      <c r="L97" s="151"/>
    </row>
    <row r="98" spans="1:31" s="10" customFormat="1" ht="19.95" customHeight="1">
      <c r="B98" s="152"/>
      <c r="C98" s="153"/>
      <c r="D98" s="154" t="s">
        <v>99</v>
      </c>
      <c r="E98" s="155"/>
      <c r="F98" s="155"/>
      <c r="G98" s="155"/>
      <c r="H98" s="155"/>
      <c r="I98" s="155"/>
      <c r="J98" s="156">
        <f>J121</f>
        <v>0</v>
      </c>
      <c r="K98" s="153"/>
      <c r="L98" s="157"/>
    </row>
    <row r="99" spans="1:31" s="9" customFormat="1" ht="24.9" customHeight="1">
      <c r="B99" s="146"/>
      <c r="C99" s="147"/>
      <c r="D99" s="148" t="s">
        <v>100</v>
      </c>
      <c r="E99" s="149"/>
      <c r="F99" s="149"/>
      <c r="G99" s="149"/>
      <c r="H99" s="149"/>
      <c r="I99" s="149"/>
      <c r="J99" s="150">
        <f>J313</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101</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2" t="str">
        <f>E7</f>
        <v>Oprava tratě v úseku Milotice nad Opavou – Brantice 1. etapa</v>
      </c>
      <c r="F109" s="293"/>
      <c r="G109" s="293"/>
      <c r="H109" s="293"/>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91</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63" t="str">
        <f>E9</f>
        <v xml:space="preserve">SO 01 - Oprava traťové koleje v km 73,803 – 76,003 </v>
      </c>
      <c r="F111" s="294"/>
      <c r="G111" s="294"/>
      <c r="H111" s="294"/>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Krnov</v>
      </c>
      <c r="G113" s="35"/>
      <c r="H113" s="35"/>
      <c r="I113" s="28" t="s">
        <v>22</v>
      </c>
      <c r="J113" s="65" t="str">
        <f>IF(J12="","",J12)</f>
        <v>24. 1. 2023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102</v>
      </c>
      <c r="D118" s="161" t="s">
        <v>62</v>
      </c>
      <c r="E118" s="161" t="s">
        <v>58</v>
      </c>
      <c r="F118" s="161" t="s">
        <v>59</v>
      </c>
      <c r="G118" s="161" t="s">
        <v>103</v>
      </c>
      <c r="H118" s="161" t="s">
        <v>104</v>
      </c>
      <c r="I118" s="161" t="s">
        <v>105</v>
      </c>
      <c r="J118" s="161" t="s">
        <v>95</v>
      </c>
      <c r="K118" s="162" t="s">
        <v>106</v>
      </c>
      <c r="L118" s="163"/>
      <c r="M118" s="74" t="s">
        <v>1</v>
      </c>
      <c r="N118" s="75" t="s">
        <v>41</v>
      </c>
      <c r="O118" s="75" t="s">
        <v>107</v>
      </c>
      <c r="P118" s="75" t="s">
        <v>108</v>
      </c>
      <c r="Q118" s="75" t="s">
        <v>109</v>
      </c>
      <c r="R118" s="75" t="s">
        <v>110</v>
      </c>
      <c r="S118" s="75" t="s">
        <v>111</v>
      </c>
      <c r="T118" s="76" t="s">
        <v>112</v>
      </c>
      <c r="U118" s="158"/>
      <c r="V118" s="158"/>
      <c r="W118" s="158"/>
      <c r="X118" s="158"/>
      <c r="Y118" s="158"/>
      <c r="Z118" s="158"/>
      <c r="AA118" s="158"/>
      <c r="AB118" s="158"/>
      <c r="AC118" s="158"/>
      <c r="AD118" s="158"/>
      <c r="AE118" s="158"/>
    </row>
    <row r="119" spans="1:65" s="2" customFormat="1" ht="22.8" customHeight="1">
      <c r="A119" s="33"/>
      <c r="B119" s="34"/>
      <c r="C119" s="81" t="s">
        <v>113</v>
      </c>
      <c r="D119" s="35"/>
      <c r="E119" s="35"/>
      <c r="F119" s="35"/>
      <c r="G119" s="35"/>
      <c r="H119" s="35"/>
      <c r="I119" s="35"/>
      <c r="J119" s="164">
        <f>BK119</f>
        <v>0</v>
      </c>
      <c r="K119" s="35"/>
      <c r="L119" s="38"/>
      <c r="M119" s="77"/>
      <c r="N119" s="165"/>
      <c r="O119" s="78"/>
      <c r="P119" s="166">
        <f>P120+P313</f>
        <v>0</v>
      </c>
      <c r="Q119" s="78"/>
      <c r="R119" s="166">
        <f>R120+R313</f>
        <v>4786.8462100000006</v>
      </c>
      <c r="S119" s="78"/>
      <c r="T119" s="167">
        <f>T120+T313</f>
        <v>0</v>
      </c>
      <c r="U119" s="33"/>
      <c r="V119" s="33"/>
      <c r="W119" s="33"/>
      <c r="X119" s="33"/>
      <c r="Y119" s="33"/>
      <c r="Z119" s="33"/>
      <c r="AA119" s="33"/>
      <c r="AB119" s="33"/>
      <c r="AC119" s="33"/>
      <c r="AD119" s="33"/>
      <c r="AE119" s="33"/>
      <c r="AT119" s="16" t="s">
        <v>76</v>
      </c>
      <c r="AU119" s="16" t="s">
        <v>97</v>
      </c>
      <c r="BK119" s="168">
        <f>BK120+BK313</f>
        <v>0</v>
      </c>
    </row>
    <row r="120" spans="1:65" s="12" customFormat="1" ht="25.95" customHeight="1">
      <c r="B120" s="169"/>
      <c r="C120" s="170"/>
      <c r="D120" s="171" t="s">
        <v>76</v>
      </c>
      <c r="E120" s="172" t="s">
        <v>114</v>
      </c>
      <c r="F120" s="172" t="s">
        <v>115</v>
      </c>
      <c r="G120" s="170"/>
      <c r="H120" s="170"/>
      <c r="I120" s="173"/>
      <c r="J120" s="174">
        <f>BK120</f>
        <v>0</v>
      </c>
      <c r="K120" s="170"/>
      <c r="L120" s="175"/>
      <c r="M120" s="176"/>
      <c r="N120" s="177"/>
      <c r="O120" s="177"/>
      <c r="P120" s="178">
        <f>P121</f>
        <v>0</v>
      </c>
      <c r="Q120" s="177"/>
      <c r="R120" s="178">
        <f>R121</f>
        <v>4786.8462100000006</v>
      </c>
      <c r="S120" s="177"/>
      <c r="T120" s="179">
        <f>T121</f>
        <v>0</v>
      </c>
      <c r="AR120" s="180" t="s">
        <v>85</v>
      </c>
      <c r="AT120" s="181" t="s">
        <v>76</v>
      </c>
      <c r="AU120" s="181" t="s">
        <v>77</v>
      </c>
      <c r="AY120" s="180" t="s">
        <v>116</v>
      </c>
      <c r="BK120" s="182">
        <f>BK121</f>
        <v>0</v>
      </c>
    </row>
    <row r="121" spans="1:65" s="12" customFormat="1" ht="22.8" customHeight="1">
      <c r="B121" s="169"/>
      <c r="C121" s="170"/>
      <c r="D121" s="171" t="s">
        <v>76</v>
      </c>
      <c r="E121" s="183" t="s">
        <v>117</v>
      </c>
      <c r="F121" s="183" t="s">
        <v>118</v>
      </c>
      <c r="G121" s="170"/>
      <c r="H121" s="170"/>
      <c r="I121" s="173"/>
      <c r="J121" s="184">
        <f>BK121</f>
        <v>0</v>
      </c>
      <c r="K121" s="170"/>
      <c r="L121" s="175"/>
      <c r="M121" s="176"/>
      <c r="N121" s="177"/>
      <c r="O121" s="177"/>
      <c r="P121" s="178">
        <f>SUM(P122:P312)</f>
        <v>0</v>
      </c>
      <c r="Q121" s="177"/>
      <c r="R121" s="178">
        <f>SUM(R122:R312)</f>
        <v>4786.8462100000006</v>
      </c>
      <c r="S121" s="177"/>
      <c r="T121" s="179">
        <f>SUM(T122:T312)</f>
        <v>0</v>
      </c>
      <c r="AR121" s="180" t="s">
        <v>85</v>
      </c>
      <c r="AT121" s="181" t="s">
        <v>76</v>
      </c>
      <c r="AU121" s="181" t="s">
        <v>85</v>
      </c>
      <c r="AY121" s="180" t="s">
        <v>116</v>
      </c>
      <c r="BK121" s="182">
        <f>SUM(BK122:BK312)</f>
        <v>0</v>
      </c>
    </row>
    <row r="122" spans="1:65" s="2" customFormat="1" ht="16.5" customHeight="1">
      <c r="A122" s="33"/>
      <c r="B122" s="34"/>
      <c r="C122" s="185" t="s">
        <v>85</v>
      </c>
      <c r="D122" s="185" t="s">
        <v>119</v>
      </c>
      <c r="E122" s="186" t="s">
        <v>120</v>
      </c>
      <c r="F122" s="187" t="s">
        <v>121</v>
      </c>
      <c r="G122" s="188" t="s">
        <v>122</v>
      </c>
      <c r="H122" s="189">
        <v>223</v>
      </c>
      <c r="I122" s="190"/>
      <c r="J122" s="191">
        <f>ROUND(I122*H122,2)</f>
        <v>0</v>
      </c>
      <c r="K122" s="187" t="s">
        <v>123</v>
      </c>
      <c r="L122" s="38"/>
      <c r="M122" s="192" t="s">
        <v>1</v>
      </c>
      <c r="N122" s="193" t="s">
        <v>42</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124</v>
      </c>
      <c r="AT122" s="196" t="s">
        <v>119</v>
      </c>
      <c r="AU122" s="196" t="s">
        <v>87</v>
      </c>
      <c r="AY122" s="16" t="s">
        <v>116</v>
      </c>
      <c r="BE122" s="197">
        <f>IF(N122="základní",J122,0)</f>
        <v>0</v>
      </c>
      <c r="BF122" s="197">
        <f>IF(N122="snížená",J122,0)</f>
        <v>0</v>
      </c>
      <c r="BG122" s="197">
        <f>IF(N122="zákl. přenesená",J122,0)</f>
        <v>0</v>
      </c>
      <c r="BH122" s="197">
        <f>IF(N122="sníž. přenesená",J122,0)</f>
        <v>0</v>
      </c>
      <c r="BI122" s="197">
        <f>IF(N122="nulová",J122,0)</f>
        <v>0</v>
      </c>
      <c r="BJ122" s="16" t="s">
        <v>85</v>
      </c>
      <c r="BK122" s="197">
        <f>ROUND(I122*H122,2)</f>
        <v>0</v>
      </c>
      <c r="BL122" s="16" t="s">
        <v>124</v>
      </c>
      <c r="BM122" s="196" t="s">
        <v>125</v>
      </c>
    </row>
    <row r="123" spans="1:65" s="2" customFormat="1" ht="19.2">
      <c r="A123" s="33"/>
      <c r="B123" s="34"/>
      <c r="C123" s="35"/>
      <c r="D123" s="198" t="s">
        <v>126</v>
      </c>
      <c r="E123" s="35"/>
      <c r="F123" s="199" t="s">
        <v>127</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126</v>
      </c>
      <c r="AU123" s="16" t="s">
        <v>87</v>
      </c>
    </row>
    <row r="124" spans="1:65" s="2" customFormat="1" ht="16.5" customHeight="1">
      <c r="A124" s="33"/>
      <c r="B124" s="34"/>
      <c r="C124" s="185" t="s">
        <v>87</v>
      </c>
      <c r="D124" s="185" t="s">
        <v>119</v>
      </c>
      <c r="E124" s="186" t="s">
        <v>128</v>
      </c>
      <c r="F124" s="187" t="s">
        <v>129</v>
      </c>
      <c r="G124" s="188" t="s">
        <v>130</v>
      </c>
      <c r="H124" s="189">
        <v>2.2000000000000002</v>
      </c>
      <c r="I124" s="190"/>
      <c r="J124" s="191">
        <f>ROUND(I124*H124,2)</f>
        <v>0</v>
      </c>
      <c r="K124" s="187" t="s">
        <v>123</v>
      </c>
      <c r="L124" s="38"/>
      <c r="M124" s="192" t="s">
        <v>1</v>
      </c>
      <c r="N124" s="193" t="s">
        <v>42</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124</v>
      </c>
      <c r="AT124" s="196" t="s">
        <v>119</v>
      </c>
      <c r="AU124" s="196" t="s">
        <v>87</v>
      </c>
      <c r="AY124" s="16" t="s">
        <v>116</v>
      </c>
      <c r="BE124" s="197">
        <f>IF(N124="základní",J124,0)</f>
        <v>0</v>
      </c>
      <c r="BF124" s="197">
        <f>IF(N124="snížená",J124,0)</f>
        <v>0</v>
      </c>
      <c r="BG124" s="197">
        <f>IF(N124="zákl. přenesená",J124,0)</f>
        <v>0</v>
      </c>
      <c r="BH124" s="197">
        <f>IF(N124="sníž. přenesená",J124,0)</f>
        <v>0</v>
      </c>
      <c r="BI124" s="197">
        <f>IF(N124="nulová",J124,0)</f>
        <v>0</v>
      </c>
      <c r="BJ124" s="16" t="s">
        <v>85</v>
      </c>
      <c r="BK124" s="197">
        <f>ROUND(I124*H124,2)</f>
        <v>0</v>
      </c>
      <c r="BL124" s="16" t="s">
        <v>124</v>
      </c>
      <c r="BM124" s="196" t="s">
        <v>131</v>
      </c>
    </row>
    <row r="125" spans="1:65" s="2" customFormat="1" ht="67.2">
      <c r="A125" s="33"/>
      <c r="B125" s="34"/>
      <c r="C125" s="35"/>
      <c r="D125" s="198" t="s">
        <v>126</v>
      </c>
      <c r="E125" s="35"/>
      <c r="F125" s="199" t="s">
        <v>132</v>
      </c>
      <c r="G125" s="35"/>
      <c r="H125" s="35"/>
      <c r="I125" s="200"/>
      <c r="J125" s="35"/>
      <c r="K125" s="35"/>
      <c r="L125" s="38"/>
      <c r="M125" s="201"/>
      <c r="N125" s="202"/>
      <c r="O125" s="70"/>
      <c r="P125" s="70"/>
      <c r="Q125" s="70"/>
      <c r="R125" s="70"/>
      <c r="S125" s="70"/>
      <c r="T125" s="71"/>
      <c r="U125" s="33"/>
      <c r="V125" s="33"/>
      <c r="W125" s="33"/>
      <c r="X125" s="33"/>
      <c r="Y125" s="33"/>
      <c r="Z125" s="33"/>
      <c r="AA125" s="33"/>
      <c r="AB125" s="33"/>
      <c r="AC125" s="33"/>
      <c r="AD125" s="33"/>
      <c r="AE125" s="33"/>
      <c r="AT125" s="16" t="s">
        <v>126</v>
      </c>
      <c r="AU125" s="16" t="s">
        <v>87</v>
      </c>
    </row>
    <row r="126" spans="1:65" s="2" customFormat="1" ht="16.5" customHeight="1">
      <c r="A126" s="33"/>
      <c r="B126" s="34"/>
      <c r="C126" s="185" t="s">
        <v>133</v>
      </c>
      <c r="D126" s="185" t="s">
        <v>119</v>
      </c>
      <c r="E126" s="186" t="s">
        <v>134</v>
      </c>
      <c r="F126" s="187" t="s">
        <v>135</v>
      </c>
      <c r="G126" s="188" t="s">
        <v>136</v>
      </c>
      <c r="H126" s="189">
        <v>2286.009</v>
      </c>
      <c r="I126" s="190"/>
      <c r="J126" s="191">
        <f>ROUND(I126*H126,2)</f>
        <v>0</v>
      </c>
      <c r="K126" s="187" t="s">
        <v>123</v>
      </c>
      <c r="L126" s="38"/>
      <c r="M126" s="192" t="s">
        <v>1</v>
      </c>
      <c r="N126" s="193" t="s">
        <v>42</v>
      </c>
      <c r="O126" s="70"/>
      <c r="P126" s="194">
        <f>O126*H126</f>
        <v>0</v>
      </c>
      <c r="Q126" s="194">
        <v>0</v>
      </c>
      <c r="R126" s="194">
        <f>Q126*H126</f>
        <v>0</v>
      </c>
      <c r="S126" s="194">
        <v>0</v>
      </c>
      <c r="T126" s="195">
        <f>S126*H126</f>
        <v>0</v>
      </c>
      <c r="U126" s="33"/>
      <c r="V126" s="33"/>
      <c r="W126" s="33"/>
      <c r="X126" s="33"/>
      <c r="Y126" s="33"/>
      <c r="Z126" s="33"/>
      <c r="AA126" s="33"/>
      <c r="AB126" s="33"/>
      <c r="AC126" s="33"/>
      <c r="AD126" s="33"/>
      <c r="AE126" s="33"/>
      <c r="AR126" s="196" t="s">
        <v>124</v>
      </c>
      <c r="AT126" s="196" t="s">
        <v>119</v>
      </c>
      <c r="AU126" s="196" t="s">
        <v>87</v>
      </c>
      <c r="AY126" s="16" t="s">
        <v>116</v>
      </c>
      <c r="BE126" s="197">
        <f>IF(N126="základní",J126,0)</f>
        <v>0</v>
      </c>
      <c r="BF126" s="197">
        <f>IF(N126="snížená",J126,0)</f>
        <v>0</v>
      </c>
      <c r="BG126" s="197">
        <f>IF(N126="zákl. přenesená",J126,0)</f>
        <v>0</v>
      </c>
      <c r="BH126" s="197">
        <f>IF(N126="sníž. přenesená",J126,0)</f>
        <v>0</v>
      </c>
      <c r="BI126" s="197">
        <f>IF(N126="nulová",J126,0)</f>
        <v>0</v>
      </c>
      <c r="BJ126" s="16" t="s">
        <v>85</v>
      </c>
      <c r="BK126" s="197">
        <f>ROUND(I126*H126,2)</f>
        <v>0</v>
      </c>
      <c r="BL126" s="16" t="s">
        <v>124</v>
      </c>
      <c r="BM126" s="196" t="s">
        <v>137</v>
      </c>
    </row>
    <row r="127" spans="1:65" s="2" customFormat="1" ht="28.8">
      <c r="A127" s="33"/>
      <c r="B127" s="34"/>
      <c r="C127" s="35"/>
      <c r="D127" s="198" t="s">
        <v>126</v>
      </c>
      <c r="E127" s="35"/>
      <c r="F127" s="199" t="s">
        <v>138</v>
      </c>
      <c r="G127" s="35"/>
      <c r="H127" s="35"/>
      <c r="I127" s="200"/>
      <c r="J127" s="35"/>
      <c r="K127" s="35"/>
      <c r="L127" s="38"/>
      <c r="M127" s="201"/>
      <c r="N127" s="202"/>
      <c r="O127" s="70"/>
      <c r="P127" s="70"/>
      <c r="Q127" s="70"/>
      <c r="R127" s="70"/>
      <c r="S127" s="70"/>
      <c r="T127" s="71"/>
      <c r="U127" s="33"/>
      <c r="V127" s="33"/>
      <c r="W127" s="33"/>
      <c r="X127" s="33"/>
      <c r="Y127" s="33"/>
      <c r="Z127" s="33"/>
      <c r="AA127" s="33"/>
      <c r="AB127" s="33"/>
      <c r="AC127" s="33"/>
      <c r="AD127" s="33"/>
      <c r="AE127" s="33"/>
      <c r="AT127" s="16" t="s">
        <v>126</v>
      </c>
      <c r="AU127" s="16" t="s">
        <v>87</v>
      </c>
    </row>
    <row r="128" spans="1:65" s="13" customFormat="1" ht="10.199999999999999">
      <c r="B128" s="203"/>
      <c r="C128" s="204"/>
      <c r="D128" s="198" t="s">
        <v>139</v>
      </c>
      <c r="E128" s="205" t="s">
        <v>1</v>
      </c>
      <c r="F128" s="206" t="s">
        <v>140</v>
      </c>
      <c r="G128" s="204"/>
      <c r="H128" s="207">
        <v>304.00299999999999</v>
      </c>
      <c r="I128" s="208"/>
      <c r="J128" s="204"/>
      <c r="K128" s="204"/>
      <c r="L128" s="209"/>
      <c r="M128" s="210"/>
      <c r="N128" s="211"/>
      <c r="O128" s="211"/>
      <c r="P128" s="211"/>
      <c r="Q128" s="211"/>
      <c r="R128" s="211"/>
      <c r="S128" s="211"/>
      <c r="T128" s="212"/>
      <c r="AT128" s="213" t="s">
        <v>139</v>
      </c>
      <c r="AU128" s="213" t="s">
        <v>87</v>
      </c>
      <c r="AV128" s="13" t="s">
        <v>87</v>
      </c>
      <c r="AW128" s="13" t="s">
        <v>34</v>
      </c>
      <c r="AX128" s="13" t="s">
        <v>77</v>
      </c>
      <c r="AY128" s="213" t="s">
        <v>116</v>
      </c>
    </row>
    <row r="129" spans="1:65" s="13" customFormat="1" ht="10.199999999999999">
      <c r="B129" s="203"/>
      <c r="C129" s="204"/>
      <c r="D129" s="198" t="s">
        <v>139</v>
      </c>
      <c r="E129" s="205" t="s">
        <v>1</v>
      </c>
      <c r="F129" s="206" t="s">
        <v>141</v>
      </c>
      <c r="G129" s="204"/>
      <c r="H129" s="207">
        <v>31.481999999999999</v>
      </c>
      <c r="I129" s="208"/>
      <c r="J129" s="204"/>
      <c r="K129" s="204"/>
      <c r="L129" s="209"/>
      <c r="M129" s="210"/>
      <c r="N129" s="211"/>
      <c r="O129" s="211"/>
      <c r="P129" s="211"/>
      <c r="Q129" s="211"/>
      <c r="R129" s="211"/>
      <c r="S129" s="211"/>
      <c r="T129" s="212"/>
      <c r="AT129" s="213" t="s">
        <v>139</v>
      </c>
      <c r="AU129" s="213" t="s">
        <v>87</v>
      </c>
      <c r="AV129" s="13" t="s">
        <v>87</v>
      </c>
      <c r="AW129" s="13" t="s">
        <v>34</v>
      </c>
      <c r="AX129" s="13" t="s">
        <v>77</v>
      </c>
      <c r="AY129" s="213" t="s">
        <v>116</v>
      </c>
    </row>
    <row r="130" spans="1:65" s="13" customFormat="1" ht="10.199999999999999">
      <c r="B130" s="203"/>
      <c r="C130" s="204"/>
      <c r="D130" s="198" t="s">
        <v>139</v>
      </c>
      <c r="E130" s="205" t="s">
        <v>1</v>
      </c>
      <c r="F130" s="206" t="s">
        <v>142</v>
      </c>
      <c r="G130" s="204"/>
      <c r="H130" s="207">
        <v>346.54399999999998</v>
      </c>
      <c r="I130" s="208"/>
      <c r="J130" s="204"/>
      <c r="K130" s="204"/>
      <c r="L130" s="209"/>
      <c r="M130" s="210"/>
      <c r="N130" s="211"/>
      <c r="O130" s="211"/>
      <c r="P130" s="211"/>
      <c r="Q130" s="211"/>
      <c r="R130" s="211"/>
      <c r="S130" s="211"/>
      <c r="T130" s="212"/>
      <c r="AT130" s="213" t="s">
        <v>139</v>
      </c>
      <c r="AU130" s="213" t="s">
        <v>87</v>
      </c>
      <c r="AV130" s="13" t="s">
        <v>87</v>
      </c>
      <c r="AW130" s="13" t="s">
        <v>34</v>
      </c>
      <c r="AX130" s="13" t="s">
        <v>77</v>
      </c>
      <c r="AY130" s="213" t="s">
        <v>116</v>
      </c>
    </row>
    <row r="131" spans="1:65" s="13" customFormat="1" ht="10.199999999999999">
      <c r="B131" s="203"/>
      <c r="C131" s="204"/>
      <c r="D131" s="198" t="s">
        <v>139</v>
      </c>
      <c r="E131" s="205" t="s">
        <v>1</v>
      </c>
      <c r="F131" s="206" t="s">
        <v>143</v>
      </c>
      <c r="G131" s="204"/>
      <c r="H131" s="207">
        <v>79.182000000000002</v>
      </c>
      <c r="I131" s="208"/>
      <c r="J131" s="204"/>
      <c r="K131" s="204"/>
      <c r="L131" s="209"/>
      <c r="M131" s="210"/>
      <c r="N131" s="211"/>
      <c r="O131" s="211"/>
      <c r="P131" s="211"/>
      <c r="Q131" s="211"/>
      <c r="R131" s="211"/>
      <c r="S131" s="211"/>
      <c r="T131" s="212"/>
      <c r="AT131" s="213" t="s">
        <v>139</v>
      </c>
      <c r="AU131" s="213" t="s">
        <v>87</v>
      </c>
      <c r="AV131" s="13" t="s">
        <v>87</v>
      </c>
      <c r="AW131" s="13" t="s">
        <v>34</v>
      </c>
      <c r="AX131" s="13" t="s">
        <v>77</v>
      </c>
      <c r="AY131" s="213" t="s">
        <v>116</v>
      </c>
    </row>
    <row r="132" spans="1:65" s="13" customFormat="1" ht="10.199999999999999">
      <c r="B132" s="203"/>
      <c r="C132" s="204"/>
      <c r="D132" s="198" t="s">
        <v>139</v>
      </c>
      <c r="E132" s="205" t="s">
        <v>1</v>
      </c>
      <c r="F132" s="206" t="s">
        <v>144</v>
      </c>
      <c r="G132" s="204"/>
      <c r="H132" s="207">
        <v>234.708</v>
      </c>
      <c r="I132" s="208"/>
      <c r="J132" s="204"/>
      <c r="K132" s="204"/>
      <c r="L132" s="209"/>
      <c r="M132" s="210"/>
      <c r="N132" s="211"/>
      <c r="O132" s="211"/>
      <c r="P132" s="211"/>
      <c r="Q132" s="211"/>
      <c r="R132" s="211"/>
      <c r="S132" s="211"/>
      <c r="T132" s="212"/>
      <c r="AT132" s="213" t="s">
        <v>139</v>
      </c>
      <c r="AU132" s="213" t="s">
        <v>87</v>
      </c>
      <c r="AV132" s="13" t="s">
        <v>87</v>
      </c>
      <c r="AW132" s="13" t="s">
        <v>34</v>
      </c>
      <c r="AX132" s="13" t="s">
        <v>77</v>
      </c>
      <c r="AY132" s="213" t="s">
        <v>116</v>
      </c>
    </row>
    <row r="133" spans="1:65" s="13" customFormat="1" ht="10.199999999999999">
      <c r="B133" s="203"/>
      <c r="C133" s="204"/>
      <c r="D133" s="198" t="s">
        <v>139</v>
      </c>
      <c r="E133" s="205" t="s">
        <v>1</v>
      </c>
      <c r="F133" s="206" t="s">
        <v>145</v>
      </c>
      <c r="G133" s="204"/>
      <c r="H133" s="207">
        <v>119.25</v>
      </c>
      <c r="I133" s="208"/>
      <c r="J133" s="204"/>
      <c r="K133" s="204"/>
      <c r="L133" s="209"/>
      <c r="M133" s="210"/>
      <c r="N133" s="211"/>
      <c r="O133" s="211"/>
      <c r="P133" s="211"/>
      <c r="Q133" s="211"/>
      <c r="R133" s="211"/>
      <c r="S133" s="211"/>
      <c r="T133" s="212"/>
      <c r="AT133" s="213" t="s">
        <v>139</v>
      </c>
      <c r="AU133" s="213" t="s">
        <v>87</v>
      </c>
      <c r="AV133" s="13" t="s">
        <v>87</v>
      </c>
      <c r="AW133" s="13" t="s">
        <v>34</v>
      </c>
      <c r="AX133" s="13" t="s">
        <v>77</v>
      </c>
      <c r="AY133" s="213" t="s">
        <v>116</v>
      </c>
    </row>
    <row r="134" spans="1:65" s="13" customFormat="1" ht="10.199999999999999">
      <c r="B134" s="203"/>
      <c r="C134" s="204"/>
      <c r="D134" s="198" t="s">
        <v>139</v>
      </c>
      <c r="E134" s="205" t="s">
        <v>1</v>
      </c>
      <c r="F134" s="206" t="s">
        <v>146</v>
      </c>
      <c r="G134" s="204"/>
      <c r="H134" s="207">
        <v>218.387</v>
      </c>
      <c r="I134" s="208"/>
      <c r="J134" s="204"/>
      <c r="K134" s="204"/>
      <c r="L134" s="209"/>
      <c r="M134" s="210"/>
      <c r="N134" s="211"/>
      <c r="O134" s="211"/>
      <c r="P134" s="211"/>
      <c r="Q134" s="211"/>
      <c r="R134" s="211"/>
      <c r="S134" s="211"/>
      <c r="T134" s="212"/>
      <c r="AT134" s="213" t="s">
        <v>139</v>
      </c>
      <c r="AU134" s="213" t="s">
        <v>87</v>
      </c>
      <c r="AV134" s="13" t="s">
        <v>87</v>
      </c>
      <c r="AW134" s="13" t="s">
        <v>34</v>
      </c>
      <c r="AX134" s="13" t="s">
        <v>77</v>
      </c>
      <c r="AY134" s="213" t="s">
        <v>116</v>
      </c>
    </row>
    <row r="135" spans="1:65" s="13" customFormat="1" ht="10.199999999999999">
      <c r="B135" s="203"/>
      <c r="C135" s="204"/>
      <c r="D135" s="198" t="s">
        <v>139</v>
      </c>
      <c r="E135" s="205" t="s">
        <v>1</v>
      </c>
      <c r="F135" s="206" t="s">
        <v>147</v>
      </c>
      <c r="G135" s="204"/>
      <c r="H135" s="207">
        <v>85.86</v>
      </c>
      <c r="I135" s="208"/>
      <c r="J135" s="204"/>
      <c r="K135" s="204"/>
      <c r="L135" s="209"/>
      <c r="M135" s="210"/>
      <c r="N135" s="211"/>
      <c r="O135" s="211"/>
      <c r="P135" s="211"/>
      <c r="Q135" s="211"/>
      <c r="R135" s="211"/>
      <c r="S135" s="211"/>
      <c r="T135" s="212"/>
      <c r="AT135" s="213" t="s">
        <v>139</v>
      </c>
      <c r="AU135" s="213" t="s">
        <v>87</v>
      </c>
      <c r="AV135" s="13" t="s">
        <v>87</v>
      </c>
      <c r="AW135" s="13" t="s">
        <v>34</v>
      </c>
      <c r="AX135" s="13" t="s">
        <v>77</v>
      </c>
      <c r="AY135" s="213" t="s">
        <v>116</v>
      </c>
    </row>
    <row r="136" spans="1:65" s="13" customFormat="1" ht="10.199999999999999">
      <c r="B136" s="203"/>
      <c r="C136" s="204"/>
      <c r="D136" s="198" t="s">
        <v>139</v>
      </c>
      <c r="E136" s="205" t="s">
        <v>1</v>
      </c>
      <c r="F136" s="206" t="s">
        <v>148</v>
      </c>
      <c r="G136" s="204"/>
      <c r="H136" s="207">
        <v>183.11699999999999</v>
      </c>
      <c r="I136" s="208"/>
      <c r="J136" s="204"/>
      <c r="K136" s="204"/>
      <c r="L136" s="209"/>
      <c r="M136" s="210"/>
      <c r="N136" s="211"/>
      <c r="O136" s="211"/>
      <c r="P136" s="211"/>
      <c r="Q136" s="211"/>
      <c r="R136" s="211"/>
      <c r="S136" s="211"/>
      <c r="T136" s="212"/>
      <c r="AT136" s="213" t="s">
        <v>139</v>
      </c>
      <c r="AU136" s="213" t="s">
        <v>87</v>
      </c>
      <c r="AV136" s="13" t="s">
        <v>87</v>
      </c>
      <c r="AW136" s="13" t="s">
        <v>34</v>
      </c>
      <c r="AX136" s="13" t="s">
        <v>77</v>
      </c>
      <c r="AY136" s="213" t="s">
        <v>116</v>
      </c>
    </row>
    <row r="137" spans="1:65" s="13" customFormat="1" ht="10.199999999999999">
      <c r="B137" s="203"/>
      <c r="C137" s="204"/>
      <c r="D137" s="198" t="s">
        <v>139</v>
      </c>
      <c r="E137" s="205" t="s">
        <v>1</v>
      </c>
      <c r="F137" s="206" t="s">
        <v>149</v>
      </c>
      <c r="G137" s="204"/>
      <c r="H137" s="207">
        <v>34.344000000000001</v>
      </c>
      <c r="I137" s="208"/>
      <c r="J137" s="204"/>
      <c r="K137" s="204"/>
      <c r="L137" s="209"/>
      <c r="M137" s="210"/>
      <c r="N137" s="211"/>
      <c r="O137" s="211"/>
      <c r="P137" s="211"/>
      <c r="Q137" s="211"/>
      <c r="R137" s="211"/>
      <c r="S137" s="211"/>
      <c r="T137" s="212"/>
      <c r="AT137" s="213" t="s">
        <v>139</v>
      </c>
      <c r="AU137" s="213" t="s">
        <v>87</v>
      </c>
      <c r="AV137" s="13" t="s">
        <v>87</v>
      </c>
      <c r="AW137" s="13" t="s">
        <v>34</v>
      </c>
      <c r="AX137" s="13" t="s">
        <v>77</v>
      </c>
      <c r="AY137" s="213" t="s">
        <v>116</v>
      </c>
    </row>
    <row r="138" spans="1:65" s="13" customFormat="1" ht="10.199999999999999">
      <c r="B138" s="203"/>
      <c r="C138" s="204"/>
      <c r="D138" s="198" t="s">
        <v>139</v>
      </c>
      <c r="E138" s="205" t="s">
        <v>1</v>
      </c>
      <c r="F138" s="206" t="s">
        <v>150</v>
      </c>
      <c r="G138" s="204"/>
      <c r="H138" s="207">
        <v>418.26400000000001</v>
      </c>
      <c r="I138" s="208"/>
      <c r="J138" s="204"/>
      <c r="K138" s="204"/>
      <c r="L138" s="209"/>
      <c r="M138" s="210"/>
      <c r="N138" s="211"/>
      <c r="O138" s="211"/>
      <c r="P138" s="211"/>
      <c r="Q138" s="211"/>
      <c r="R138" s="211"/>
      <c r="S138" s="211"/>
      <c r="T138" s="212"/>
      <c r="AT138" s="213" t="s">
        <v>139</v>
      </c>
      <c r="AU138" s="213" t="s">
        <v>87</v>
      </c>
      <c r="AV138" s="13" t="s">
        <v>87</v>
      </c>
      <c r="AW138" s="13" t="s">
        <v>34</v>
      </c>
      <c r="AX138" s="13" t="s">
        <v>77</v>
      </c>
      <c r="AY138" s="213" t="s">
        <v>116</v>
      </c>
    </row>
    <row r="139" spans="1:65" s="13" customFormat="1" ht="10.199999999999999">
      <c r="B139" s="203"/>
      <c r="C139" s="204"/>
      <c r="D139" s="198" t="s">
        <v>139</v>
      </c>
      <c r="E139" s="205" t="s">
        <v>1</v>
      </c>
      <c r="F139" s="206" t="s">
        <v>151</v>
      </c>
      <c r="G139" s="204"/>
      <c r="H139" s="207">
        <v>230.86799999999999</v>
      </c>
      <c r="I139" s="208"/>
      <c r="J139" s="204"/>
      <c r="K139" s="204"/>
      <c r="L139" s="209"/>
      <c r="M139" s="210"/>
      <c r="N139" s="211"/>
      <c r="O139" s="211"/>
      <c r="P139" s="211"/>
      <c r="Q139" s="211"/>
      <c r="R139" s="211"/>
      <c r="S139" s="211"/>
      <c r="T139" s="212"/>
      <c r="AT139" s="213" t="s">
        <v>139</v>
      </c>
      <c r="AU139" s="213" t="s">
        <v>87</v>
      </c>
      <c r="AV139" s="13" t="s">
        <v>87</v>
      </c>
      <c r="AW139" s="13" t="s">
        <v>34</v>
      </c>
      <c r="AX139" s="13" t="s">
        <v>77</v>
      </c>
      <c r="AY139" s="213" t="s">
        <v>116</v>
      </c>
    </row>
    <row r="140" spans="1:65" s="14" customFormat="1" ht="10.199999999999999">
      <c r="B140" s="214"/>
      <c r="C140" s="215"/>
      <c r="D140" s="198" t="s">
        <v>139</v>
      </c>
      <c r="E140" s="216" t="s">
        <v>1</v>
      </c>
      <c r="F140" s="217" t="s">
        <v>152</v>
      </c>
      <c r="G140" s="215"/>
      <c r="H140" s="218">
        <v>2286.0089999999996</v>
      </c>
      <c r="I140" s="219"/>
      <c r="J140" s="215"/>
      <c r="K140" s="215"/>
      <c r="L140" s="220"/>
      <c r="M140" s="221"/>
      <c r="N140" s="222"/>
      <c r="O140" s="222"/>
      <c r="P140" s="222"/>
      <c r="Q140" s="222"/>
      <c r="R140" s="222"/>
      <c r="S140" s="222"/>
      <c r="T140" s="223"/>
      <c r="AT140" s="224" t="s">
        <v>139</v>
      </c>
      <c r="AU140" s="224" t="s">
        <v>87</v>
      </c>
      <c r="AV140" s="14" t="s">
        <v>124</v>
      </c>
      <c r="AW140" s="14" t="s">
        <v>34</v>
      </c>
      <c r="AX140" s="14" t="s">
        <v>85</v>
      </c>
      <c r="AY140" s="224" t="s">
        <v>116</v>
      </c>
    </row>
    <row r="141" spans="1:65" s="2" customFormat="1" ht="16.5" customHeight="1">
      <c r="A141" s="33"/>
      <c r="B141" s="34"/>
      <c r="C141" s="185" t="s">
        <v>124</v>
      </c>
      <c r="D141" s="185" t="s">
        <v>119</v>
      </c>
      <c r="E141" s="186" t="s">
        <v>134</v>
      </c>
      <c r="F141" s="187" t="s">
        <v>135</v>
      </c>
      <c r="G141" s="188" t="s">
        <v>136</v>
      </c>
      <c r="H141" s="189">
        <v>168.798</v>
      </c>
      <c r="I141" s="190"/>
      <c r="J141" s="191">
        <f>ROUND(I141*H141,2)</f>
        <v>0</v>
      </c>
      <c r="K141" s="187" t="s">
        <v>123</v>
      </c>
      <c r="L141" s="38"/>
      <c r="M141" s="192" t="s">
        <v>1</v>
      </c>
      <c r="N141" s="193" t="s">
        <v>42</v>
      </c>
      <c r="O141" s="70"/>
      <c r="P141" s="194">
        <f>O141*H141</f>
        <v>0</v>
      </c>
      <c r="Q141" s="194">
        <v>0</v>
      </c>
      <c r="R141" s="194">
        <f>Q141*H141</f>
        <v>0</v>
      </c>
      <c r="S141" s="194">
        <v>0</v>
      </c>
      <c r="T141" s="195">
        <f>S141*H141</f>
        <v>0</v>
      </c>
      <c r="U141" s="33"/>
      <c r="V141" s="33"/>
      <c r="W141" s="33"/>
      <c r="X141" s="33"/>
      <c r="Y141" s="33"/>
      <c r="Z141" s="33"/>
      <c r="AA141" s="33"/>
      <c r="AB141" s="33"/>
      <c r="AC141" s="33"/>
      <c r="AD141" s="33"/>
      <c r="AE141" s="33"/>
      <c r="AR141" s="196" t="s">
        <v>124</v>
      </c>
      <c r="AT141" s="196" t="s">
        <v>119</v>
      </c>
      <c r="AU141" s="196" t="s">
        <v>87</v>
      </c>
      <c r="AY141" s="16" t="s">
        <v>116</v>
      </c>
      <c r="BE141" s="197">
        <f>IF(N141="základní",J141,0)</f>
        <v>0</v>
      </c>
      <c r="BF141" s="197">
        <f>IF(N141="snížená",J141,0)</f>
        <v>0</v>
      </c>
      <c r="BG141" s="197">
        <f>IF(N141="zákl. přenesená",J141,0)</f>
        <v>0</v>
      </c>
      <c r="BH141" s="197">
        <f>IF(N141="sníž. přenesená",J141,0)</f>
        <v>0</v>
      </c>
      <c r="BI141" s="197">
        <f>IF(N141="nulová",J141,0)</f>
        <v>0</v>
      </c>
      <c r="BJ141" s="16" t="s">
        <v>85</v>
      </c>
      <c r="BK141" s="197">
        <f>ROUND(I141*H141,2)</f>
        <v>0</v>
      </c>
      <c r="BL141" s="16" t="s">
        <v>124</v>
      </c>
      <c r="BM141" s="196" t="s">
        <v>153</v>
      </c>
    </row>
    <row r="142" spans="1:65" s="2" customFormat="1" ht="28.8">
      <c r="A142" s="33"/>
      <c r="B142" s="34"/>
      <c r="C142" s="35"/>
      <c r="D142" s="198" t="s">
        <v>126</v>
      </c>
      <c r="E142" s="35"/>
      <c r="F142" s="199" t="s">
        <v>138</v>
      </c>
      <c r="G142" s="35"/>
      <c r="H142" s="35"/>
      <c r="I142" s="200"/>
      <c r="J142" s="35"/>
      <c r="K142" s="35"/>
      <c r="L142" s="38"/>
      <c r="M142" s="201"/>
      <c r="N142" s="202"/>
      <c r="O142" s="70"/>
      <c r="P142" s="70"/>
      <c r="Q142" s="70"/>
      <c r="R142" s="70"/>
      <c r="S142" s="70"/>
      <c r="T142" s="71"/>
      <c r="U142" s="33"/>
      <c r="V142" s="33"/>
      <c r="W142" s="33"/>
      <c r="X142" s="33"/>
      <c r="Y142" s="33"/>
      <c r="Z142" s="33"/>
      <c r="AA142" s="33"/>
      <c r="AB142" s="33"/>
      <c r="AC142" s="33"/>
      <c r="AD142" s="33"/>
      <c r="AE142" s="33"/>
      <c r="AT142" s="16" t="s">
        <v>126</v>
      </c>
      <c r="AU142" s="16" t="s">
        <v>87</v>
      </c>
    </row>
    <row r="143" spans="1:65" s="13" customFormat="1" ht="10.199999999999999">
      <c r="B143" s="203"/>
      <c r="C143" s="204"/>
      <c r="D143" s="198" t="s">
        <v>139</v>
      </c>
      <c r="E143" s="205" t="s">
        <v>1</v>
      </c>
      <c r="F143" s="206" t="s">
        <v>154</v>
      </c>
      <c r="G143" s="204"/>
      <c r="H143" s="207">
        <v>168.798</v>
      </c>
      <c r="I143" s="208"/>
      <c r="J143" s="204"/>
      <c r="K143" s="204"/>
      <c r="L143" s="209"/>
      <c r="M143" s="210"/>
      <c r="N143" s="211"/>
      <c r="O143" s="211"/>
      <c r="P143" s="211"/>
      <c r="Q143" s="211"/>
      <c r="R143" s="211"/>
      <c r="S143" s="211"/>
      <c r="T143" s="212"/>
      <c r="AT143" s="213" t="s">
        <v>139</v>
      </c>
      <c r="AU143" s="213" t="s">
        <v>87</v>
      </c>
      <c r="AV143" s="13" t="s">
        <v>87</v>
      </c>
      <c r="AW143" s="13" t="s">
        <v>34</v>
      </c>
      <c r="AX143" s="13" t="s">
        <v>85</v>
      </c>
      <c r="AY143" s="213" t="s">
        <v>116</v>
      </c>
    </row>
    <row r="144" spans="1:65" s="2" customFormat="1" ht="16.5" customHeight="1">
      <c r="A144" s="33"/>
      <c r="B144" s="34"/>
      <c r="C144" s="185" t="s">
        <v>117</v>
      </c>
      <c r="D144" s="185" t="s">
        <v>119</v>
      </c>
      <c r="E144" s="186" t="s">
        <v>155</v>
      </c>
      <c r="F144" s="187" t="s">
        <v>156</v>
      </c>
      <c r="G144" s="188" t="s">
        <v>157</v>
      </c>
      <c r="H144" s="189">
        <v>1198</v>
      </c>
      <c r="I144" s="190"/>
      <c r="J144" s="191">
        <f>ROUND(I144*H144,2)</f>
        <v>0</v>
      </c>
      <c r="K144" s="187" t="s">
        <v>123</v>
      </c>
      <c r="L144" s="38"/>
      <c r="M144" s="192" t="s">
        <v>1</v>
      </c>
      <c r="N144" s="193" t="s">
        <v>42</v>
      </c>
      <c r="O144" s="70"/>
      <c r="P144" s="194">
        <f>O144*H144</f>
        <v>0</v>
      </c>
      <c r="Q144" s="194">
        <v>0</v>
      </c>
      <c r="R144" s="194">
        <f>Q144*H144</f>
        <v>0</v>
      </c>
      <c r="S144" s="194">
        <v>0</v>
      </c>
      <c r="T144" s="195">
        <f>S144*H144</f>
        <v>0</v>
      </c>
      <c r="U144" s="33"/>
      <c r="V144" s="33"/>
      <c r="W144" s="33"/>
      <c r="X144" s="33"/>
      <c r="Y144" s="33"/>
      <c r="Z144" s="33"/>
      <c r="AA144" s="33"/>
      <c r="AB144" s="33"/>
      <c r="AC144" s="33"/>
      <c r="AD144" s="33"/>
      <c r="AE144" s="33"/>
      <c r="AR144" s="196" t="s">
        <v>124</v>
      </c>
      <c r="AT144" s="196" t="s">
        <v>119</v>
      </c>
      <c r="AU144" s="196" t="s">
        <v>87</v>
      </c>
      <c r="AY144" s="16" t="s">
        <v>116</v>
      </c>
      <c r="BE144" s="197">
        <f>IF(N144="základní",J144,0)</f>
        <v>0</v>
      </c>
      <c r="BF144" s="197">
        <f>IF(N144="snížená",J144,0)</f>
        <v>0</v>
      </c>
      <c r="BG144" s="197">
        <f>IF(N144="zákl. přenesená",J144,0)</f>
        <v>0</v>
      </c>
      <c r="BH144" s="197">
        <f>IF(N144="sníž. přenesená",J144,0)</f>
        <v>0</v>
      </c>
      <c r="BI144" s="197">
        <f>IF(N144="nulová",J144,0)</f>
        <v>0</v>
      </c>
      <c r="BJ144" s="16" t="s">
        <v>85</v>
      </c>
      <c r="BK144" s="197">
        <f>ROUND(I144*H144,2)</f>
        <v>0</v>
      </c>
      <c r="BL144" s="16" t="s">
        <v>124</v>
      </c>
      <c r="BM144" s="196" t="s">
        <v>158</v>
      </c>
    </row>
    <row r="145" spans="1:65" s="2" customFormat="1" ht="19.2">
      <c r="A145" s="33"/>
      <c r="B145" s="34"/>
      <c r="C145" s="35"/>
      <c r="D145" s="198" t="s">
        <v>126</v>
      </c>
      <c r="E145" s="35"/>
      <c r="F145" s="199" t="s">
        <v>159</v>
      </c>
      <c r="G145" s="35"/>
      <c r="H145" s="35"/>
      <c r="I145" s="200"/>
      <c r="J145" s="35"/>
      <c r="K145" s="35"/>
      <c r="L145" s="38"/>
      <c r="M145" s="201"/>
      <c r="N145" s="202"/>
      <c r="O145" s="70"/>
      <c r="P145" s="70"/>
      <c r="Q145" s="70"/>
      <c r="R145" s="70"/>
      <c r="S145" s="70"/>
      <c r="T145" s="71"/>
      <c r="U145" s="33"/>
      <c r="V145" s="33"/>
      <c r="W145" s="33"/>
      <c r="X145" s="33"/>
      <c r="Y145" s="33"/>
      <c r="Z145" s="33"/>
      <c r="AA145" s="33"/>
      <c r="AB145" s="33"/>
      <c r="AC145" s="33"/>
      <c r="AD145" s="33"/>
      <c r="AE145" s="33"/>
      <c r="AT145" s="16" t="s">
        <v>126</v>
      </c>
      <c r="AU145" s="16" t="s">
        <v>87</v>
      </c>
    </row>
    <row r="146" spans="1:65" s="2" customFormat="1" ht="16.5" customHeight="1">
      <c r="A146" s="33"/>
      <c r="B146" s="34"/>
      <c r="C146" s="185" t="s">
        <v>160</v>
      </c>
      <c r="D146" s="185" t="s">
        <v>119</v>
      </c>
      <c r="E146" s="186" t="s">
        <v>161</v>
      </c>
      <c r="F146" s="187" t="s">
        <v>162</v>
      </c>
      <c r="G146" s="188" t="s">
        <v>122</v>
      </c>
      <c r="H146" s="189">
        <v>180</v>
      </c>
      <c r="I146" s="190"/>
      <c r="J146" s="191">
        <f>ROUND(I146*H146,2)</f>
        <v>0</v>
      </c>
      <c r="K146" s="187" t="s">
        <v>123</v>
      </c>
      <c r="L146" s="38"/>
      <c r="M146" s="192" t="s">
        <v>1</v>
      </c>
      <c r="N146" s="193" t="s">
        <v>42</v>
      </c>
      <c r="O146" s="70"/>
      <c r="P146" s="194">
        <f>O146*H146</f>
        <v>0</v>
      </c>
      <c r="Q146" s="194">
        <v>0</v>
      </c>
      <c r="R146" s="194">
        <f>Q146*H146</f>
        <v>0</v>
      </c>
      <c r="S146" s="194">
        <v>0</v>
      </c>
      <c r="T146" s="195">
        <f>S146*H146</f>
        <v>0</v>
      </c>
      <c r="U146" s="33"/>
      <c r="V146" s="33"/>
      <c r="W146" s="33"/>
      <c r="X146" s="33"/>
      <c r="Y146" s="33"/>
      <c r="Z146" s="33"/>
      <c r="AA146" s="33"/>
      <c r="AB146" s="33"/>
      <c r="AC146" s="33"/>
      <c r="AD146" s="33"/>
      <c r="AE146" s="33"/>
      <c r="AR146" s="196" t="s">
        <v>124</v>
      </c>
      <c r="AT146" s="196" t="s">
        <v>119</v>
      </c>
      <c r="AU146" s="196" t="s">
        <v>87</v>
      </c>
      <c r="AY146" s="16" t="s">
        <v>116</v>
      </c>
      <c r="BE146" s="197">
        <f>IF(N146="základní",J146,0)</f>
        <v>0</v>
      </c>
      <c r="BF146" s="197">
        <f>IF(N146="snížená",J146,0)</f>
        <v>0</v>
      </c>
      <c r="BG146" s="197">
        <f>IF(N146="zákl. přenesená",J146,0)</f>
        <v>0</v>
      </c>
      <c r="BH146" s="197">
        <f>IF(N146="sníž. přenesená",J146,0)</f>
        <v>0</v>
      </c>
      <c r="BI146" s="197">
        <f>IF(N146="nulová",J146,0)</f>
        <v>0</v>
      </c>
      <c r="BJ146" s="16" t="s">
        <v>85</v>
      </c>
      <c r="BK146" s="197">
        <f>ROUND(I146*H146,2)</f>
        <v>0</v>
      </c>
      <c r="BL146" s="16" t="s">
        <v>124</v>
      </c>
      <c r="BM146" s="196" t="s">
        <v>163</v>
      </c>
    </row>
    <row r="147" spans="1:65" s="2" customFormat="1" ht="19.2">
      <c r="A147" s="33"/>
      <c r="B147" s="34"/>
      <c r="C147" s="35"/>
      <c r="D147" s="198" t="s">
        <v>126</v>
      </c>
      <c r="E147" s="35"/>
      <c r="F147" s="199" t="s">
        <v>164</v>
      </c>
      <c r="G147" s="35"/>
      <c r="H147" s="35"/>
      <c r="I147" s="200"/>
      <c r="J147" s="35"/>
      <c r="K147" s="35"/>
      <c r="L147" s="38"/>
      <c r="M147" s="201"/>
      <c r="N147" s="202"/>
      <c r="O147" s="70"/>
      <c r="P147" s="70"/>
      <c r="Q147" s="70"/>
      <c r="R147" s="70"/>
      <c r="S147" s="70"/>
      <c r="T147" s="71"/>
      <c r="U147" s="33"/>
      <c r="V147" s="33"/>
      <c r="W147" s="33"/>
      <c r="X147" s="33"/>
      <c r="Y147" s="33"/>
      <c r="Z147" s="33"/>
      <c r="AA147" s="33"/>
      <c r="AB147" s="33"/>
      <c r="AC147" s="33"/>
      <c r="AD147" s="33"/>
      <c r="AE147" s="33"/>
      <c r="AT147" s="16" t="s">
        <v>126</v>
      </c>
      <c r="AU147" s="16" t="s">
        <v>87</v>
      </c>
    </row>
    <row r="148" spans="1:65" s="2" customFormat="1" ht="16.5" customHeight="1">
      <c r="A148" s="33"/>
      <c r="B148" s="34"/>
      <c r="C148" s="185" t="s">
        <v>165</v>
      </c>
      <c r="D148" s="185" t="s">
        <v>119</v>
      </c>
      <c r="E148" s="186" t="s">
        <v>166</v>
      </c>
      <c r="F148" s="187" t="s">
        <v>167</v>
      </c>
      <c r="G148" s="188" t="s">
        <v>168</v>
      </c>
      <c r="H148" s="189">
        <v>1201.4159999999999</v>
      </c>
      <c r="I148" s="190"/>
      <c r="J148" s="191">
        <f>ROUND(I148*H148,2)</f>
        <v>0</v>
      </c>
      <c r="K148" s="187" t="s">
        <v>123</v>
      </c>
      <c r="L148" s="38"/>
      <c r="M148" s="192" t="s">
        <v>1</v>
      </c>
      <c r="N148" s="193" t="s">
        <v>42</v>
      </c>
      <c r="O148" s="70"/>
      <c r="P148" s="194">
        <f>O148*H148</f>
        <v>0</v>
      </c>
      <c r="Q148" s="194">
        <v>0</v>
      </c>
      <c r="R148" s="194">
        <f>Q148*H148</f>
        <v>0</v>
      </c>
      <c r="S148" s="194">
        <v>0</v>
      </c>
      <c r="T148" s="195">
        <f>S148*H148</f>
        <v>0</v>
      </c>
      <c r="U148" s="33"/>
      <c r="V148" s="33"/>
      <c r="W148" s="33"/>
      <c r="X148" s="33"/>
      <c r="Y148" s="33"/>
      <c r="Z148" s="33"/>
      <c r="AA148" s="33"/>
      <c r="AB148" s="33"/>
      <c r="AC148" s="33"/>
      <c r="AD148" s="33"/>
      <c r="AE148" s="33"/>
      <c r="AR148" s="196" t="s">
        <v>124</v>
      </c>
      <c r="AT148" s="196" t="s">
        <v>119</v>
      </c>
      <c r="AU148" s="196" t="s">
        <v>87</v>
      </c>
      <c r="AY148" s="16" t="s">
        <v>116</v>
      </c>
      <c r="BE148" s="197">
        <f>IF(N148="základní",J148,0)</f>
        <v>0</v>
      </c>
      <c r="BF148" s="197">
        <f>IF(N148="snížená",J148,0)</f>
        <v>0</v>
      </c>
      <c r="BG148" s="197">
        <f>IF(N148="zákl. přenesená",J148,0)</f>
        <v>0</v>
      </c>
      <c r="BH148" s="197">
        <f>IF(N148="sníž. přenesená",J148,0)</f>
        <v>0</v>
      </c>
      <c r="BI148" s="197">
        <f>IF(N148="nulová",J148,0)</f>
        <v>0</v>
      </c>
      <c r="BJ148" s="16" t="s">
        <v>85</v>
      </c>
      <c r="BK148" s="197">
        <f>ROUND(I148*H148,2)</f>
        <v>0</v>
      </c>
      <c r="BL148" s="16" t="s">
        <v>124</v>
      </c>
      <c r="BM148" s="196" t="s">
        <v>169</v>
      </c>
    </row>
    <row r="149" spans="1:65" s="2" customFormat="1" ht="28.8">
      <c r="A149" s="33"/>
      <c r="B149" s="34"/>
      <c r="C149" s="35"/>
      <c r="D149" s="198" t="s">
        <v>126</v>
      </c>
      <c r="E149" s="35"/>
      <c r="F149" s="199" t="s">
        <v>170</v>
      </c>
      <c r="G149" s="35"/>
      <c r="H149" s="35"/>
      <c r="I149" s="200"/>
      <c r="J149" s="35"/>
      <c r="K149" s="35"/>
      <c r="L149" s="38"/>
      <c r="M149" s="201"/>
      <c r="N149" s="202"/>
      <c r="O149" s="70"/>
      <c r="P149" s="70"/>
      <c r="Q149" s="70"/>
      <c r="R149" s="70"/>
      <c r="S149" s="70"/>
      <c r="T149" s="71"/>
      <c r="U149" s="33"/>
      <c r="V149" s="33"/>
      <c r="W149" s="33"/>
      <c r="X149" s="33"/>
      <c r="Y149" s="33"/>
      <c r="Z149" s="33"/>
      <c r="AA149" s="33"/>
      <c r="AB149" s="33"/>
      <c r="AC149" s="33"/>
      <c r="AD149" s="33"/>
      <c r="AE149" s="33"/>
      <c r="AT149" s="16" t="s">
        <v>126</v>
      </c>
      <c r="AU149" s="16" t="s">
        <v>87</v>
      </c>
    </row>
    <row r="150" spans="1:65" s="13" customFormat="1" ht="10.199999999999999">
      <c r="B150" s="203"/>
      <c r="C150" s="204"/>
      <c r="D150" s="198" t="s">
        <v>139</v>
      </c>
      <c r="E150" s="205" t="s">
        <v>1</v>
      </c>
      <c r="F150" s="206" t="s">
        <v>171</v>
      </c>
      <c r="G150" s="204"/>
      <c r="H150" s="207">
        <v>1201.4159999999999</v>
      </c>
      <c r="I150" s="208"/>
      <c r="J150" s="204"/>
      <c r="K150" s="204"/>
      <c r="L150" s="209"/>
      <c r="M150" s="210"/>
      <c r="N150" s="211"/>
      <c r="O150" s="211"/>
      <c r="P150" s="211"/>
      <c r="Q150" s="211"/>
      <c r="R150" s="211"/>
      <c r="S150" s="211"/>
      <c r="T150" s="212"/>
      <c r="AT150" s="213" t="s">
        <v>139</v>
      </c>
      <c r="AU150" s="213" t="s">
        <v>87</v>
      </c>
      <c r="AV150" s="13" t="s">
        <v>87</v>
      </c>
      <c r="AW150" s="13" t="s">
        <v>34</v>
      </c>
      <c r="AX150" s="13" t="s">
        <v>85</v>
      </c>
      <c r="AY150" s="213" t="s">
        <v>116</v>
      </c>
    </row>
    <row r="151" spans="1:65" s="2" customFormat="1" ht="16.5" customHeight="1">
      <c r="A151" s="33"/>
      <c r="B151" s="34"/>
      <c r="C151" s="185" t="s">
        <v>172</v>
      </c>
      <c r="D151" s="185" t="s">
        <v>119</v>
      </c>
      <c r="E151" s="186" t="s">
        <v>173</v>
      </c>
      <c r="F151" s="187" t="s">
        <v>174</v>
      </c>
      <c r="G151" s="188" t="s">
        <v>175</v>
      </c>
      <c r="H151" s="189">
        <v>8360</v>
      </c>
      <c r="I151" s="190"/>
      <c r="J151" s="191">
        <f>ROUND(I151*H151,2)</f>
        <v>0</v>
      </c>
      <c r="K151" s="187" t="s">
        <v>123</v>
      </c>
      <c r="L151" s="38"/>
      <c r="M151" s="192" t="s">
        <v>1</v>
      </c>
      <c r="N151" s="193" t="s">
        <v>42</v>
      </c>
      <c r="O151" s="70"/>
      <c r="P151" s="194">
        <f>O151*H151</f>
        <v>0</v>
      </c>
      <c r="Q151" s="194">
        <v>0</v>
      </c>
      <c r="R151" s="194">
        <f>Q151*H151</f>
        <v>0</v>
      </c>
      <c r="S151" s="194">
        <v>0</v>
      </c>
      <c r="T151" s="195">
        <f>S151*H151</f>
        <v>0</v>
      </c>
      <c r="U151" s="33"/>
      <c r="V151" s="33"/>
      <c r="W151" s="33"/>
      <c r="X151" s="33"/>
      <c r="Y151" s="33"/>
      <c r="Z151" s="33"/>
      <c r="AA151" s="33"/>
      <c r="AB151" s="33"/>
      <c r="AC151" s="33"/>
      <c r="AD151" s="33"/>
      <c r="AE151" s="33"/>
      <c r="AR151" s="196" t="s">
        <v>124</v>
      </c>
      <c r="AT151" s="196" t="s">
        <v>119</v>
      </c>
      <c r="AU151" s="196" t="s">
        <v>87</v>
      </c>
      <c r="AY151" s="16" t="s">
        <v>116</v>
      </c>
      <c r="BE151" s="197">
        <f>IF(N151="základní",J151,0)</f>
        <v>0</v>
      </c>
      <c r="BF151" s="197">
        <f>IF(N151="snížená",J151,0)</f>
        <v>0</v>
      </c>
      <c r="BG151" s="197">
        <f>IF(N151="zákl. přenesená",J151,0)</f>
        <v>0</v>
      </c>
      <c r="BH151" s="197">
        <f>IF(N151="sníž. přenesená",J151,0)</f>
        <v>0</v>
      </c>
      <c r="BI151" s="197">
        <f>IF(N151="nulová",J151,0)</f>
        <v>0</v>
      </c>
      <c r="BJ151" s="16" t="s">
        <v>85</v>
      </c>
      <c r="BK151" s="197">
        <f>ROUND(I151*H151,2)</f>
        <v>0</v>
      </c>
      <c r="BL151" s="16" t="s">
        <v>124</v>
      </c>
      <c r="BM151" s="196" t="s">
        <v>176</v>
      </c>
    </row>
    <row r="152" spans="1:65" s="2" customFormat="1" ht="19.2">
      <c r="A152" s="33"/>
      <c r="B152" s="34"/>
      <c r="C152" s="35"/>
      <c r="D152" s="198" t="s">
        <v>126</v>
      </c>
      <c r="E152" s="35"/>
      <c r="F152" s="199" t="s">
        <v>177</v>
      </c>
      <c r="G152" s="35"/>
      <c r="H152" s="35"/>
      <c r="I152" s="200"/>
      <c r="J152" s="35"/>
      <c r="K152" s="35"/>
      <c r="L152" s="38"/>
      <c r="M152" s="201"/>
      <c r="N152" s="202"/>
      <c r="O152" s="70"/>
      <c r="P152" s="70"/>
      <c r="Q152" s="70"/>
      <c r="R152" s="70"/>
      <c r="S152" s="70"/>
      <c r="T152" s="71"/>
      <c r="U152" s="33"/>
      <c r="V152" s="33"/>
      <c r="W152" s="33"/>
      <c r="X152" s="33"/>
      <c r="Y152" s="33"/>
      <c r="Z152" s="33"/>
      <c r="AA152" s="33"/>
      <c r="AB152" s="33"/>
      <c r="AC152" s="33"/>
      <c r="AD152" s="33"/>
      <c r="AE152" s="33"/>
      <c r="AT152" s="16" t="s">
        <v>126</v>
      </c>
      <c r="AU152" s="16" t="s">
        <v>87</v>
      </c>
    </row>
    <row r="153" spans="1:65" s="13" customFormat="1" ht="10.199999999999999">
      <c r="B153" s="203"/>
      <c r="C153" s="204"/>
      <c r="D153" s="198" t="s">
        <v>139</v>
      </c>
      <c r="E153" s="205" t="s">
        <v>1</v>
      </c>
      <c r="F153" s="206" t="s">
        <v>178</v>
      </c>
      <c r="G153" s="204"/>
      <c r="H153" s="207">
        <v>8360</v>
      </c>
      <c r="I153" s="208"/>
      <c r="J153" s="204"/>
      <c r="K153" s="204"/>
      <c r="L153" s="209"/>
      <c r="M153" s="210"/>
      <c r="N153" s="211"/>
      <c r="O153" s="211"/>
      <c r="P153" s="211"/>
      <c r="Q153" s="211"/>
      <c r="R153" s="211"/>
      <c r="S153" s="211"/>
      <c r="T153" s="212"/>
      <c r="AT153" s="213" t="s">
        <v>139</v>
      </c>
      <c r="AU153" s="213" t="s">
        <v>87</v>
      </c>
      <c r="AV153" s="13" t="s">
        <v>87</v>
      </c>
      <c r="AW153" s="13" t="s">
        <v>34</v>
      </c>
      <c r="AX153" s="13" t="s">
        <v>85</v>
      </c>
      <c r="AY153" s="213" t="s">
        <v>116</v>
      </c>
    </row>
    <row r="154" spans="1:65" s="2" customFormat="1" ht="16.5" customHeight="1">
      <c r="A154" s="33"/>
      <c r="B154" s="34"/>
      <c r="C154" s="185" t="s">
        <v>179</v>
      </c>
      <c r="D154" s="185" t="s">
        <v>119</v>
      </c>
      <c r="E154" s="186" t="s">
        <v>180</v>
      </c>
      <c r="F154" s="187" t="s">
        <v>181</v>
      </c>
      <c r="G154" s="188" t="s">
        <v>168</v>
      </c>
      <c r="H154" s="189">
        <v>1403.4190000000001</v>
      </c>
      <c r="I154" s="190"/>
      <c r="J154" s="191">
        <f>ROUND(I154*H154,2)</f>
        <v>0</v>
      </c>
      <c r="K154" s="187" t="s">
        <v>123</v>
      </c>
      <c r="L154" s="38"/>
      <c r="M154" s="192" t="s">
        <v>1</v>
      </c>
      <c r="N154" s="193" t="s">
        <v>42</v>
      </c>
      <c r="O154" s="70"/>
      <c r="P154" s="194">
        <f>O154*H154</f>
        <v>0</v>
      </c>
      <c r="Q154" s="194">
        <v>0</v>
      </c>
      <c r="R154" s="194">
        <f>Q154*H154</f>
        <v>0</v>
      </c>
      <c r="S154" s="194">
        <v>0</v>
      </c>
      <c r="T154" s="195">
        <f>S154*H154</f>
        <v>0</v>
      </c>
      <c r="U154" s="33"/>
      <c r="V154" s="33"/>
      <c r="W154" s="33"/>
      <c r="X154" s="33"/>
      <c r="Y154" s="33"/>
      <c r="Z154" s="33"/>
      <c r="AA154" s="33"/>
      <c r="AB154" s="33"/>
      <c r="AC154" s="33"/>
      <c r="AD154" s="33"/>
      <c r="AE154" s="33"/>
      <c r="AR154" s="196" t="s">
        <v>124</v>
      </c>
      <c r="AT154" s="196" t="s">
        <v>119</v>
      </c>
      <c r="AU154" s="196" t="s">
        <v>87</v>
      </c>
      <c r="AY154" s="16" t="s">
        <v>116</v>
      </c>
      <c r="BE154" s="197">
        <f>IF(N154="základní",J154,0)</f>
        <v>0</v>
      </c>
      <c r="BF154" s="197">
        <f>IF(N154="snížená",J154,0)</f>
        <v>0</v>
      </c>
      <c r="BG154" s="197">
        <f>IF(N154="zákl. přenesená",J154,0)</f>
        <v>0</v>
      </c>
      <c r="BH154" s="197">
        <f>IF(N154="sníž. přenesená",J154,0)</f>
        <v>0</v>
      </c>
      <c r="BI154" s="197">
        <f>IF(N154="nulová",J154,0)</f>
        <v>0</v>
      </c>
      <c r="BJ154" s="16" t="s">
        <v>85</v>
      </c>
      <c r="BK154" s="197">
        <f>ROUND(I154*H154,2)</f>
        <v>0</v>
      </c>
      <c r="BL154" s="16" t="s">
        <v>124</v>
      </c>
      <c r="BM154" s="196" t="s">
        <v>182</v>
      </c>
    </row>
    <row r="155" spans="1:65" s="2" customFormat="1" ht="28.8">
      <c r="A155" s="33"/>
      <c r="B155" s="34"/>
      <c r="C155" s="35"/>
      <c r="D155" s="198" t="s">
        <v>126</v>
      </c>
      <c r="E155" s="35"/>
      <c r="F155" s="199" t="s">
        <v>183</v>
      </c>
      <c r="G155" s="35"/>
      <c r="H155" s="35"/>
      <c r="I155" s="200"/>
      <c r="J155" s="35"/>
      <c r="K155" s="35"/>
      <c r="L155" s="38"/>
      <c r="M155" s="201"/>
      <c r="N155" s="202"/>
      <c r="O155" s="70"/>
      <c r="P155" s="70"/>
      <c r="Q155" s="70"/>
      <c r="R155" s="70"/>
      <c r="S155" s="70"/>
      <c r="T155" s="71"/>
      <c r="U155" s="33"/>
      <c r="V155" s="33"/>
      <c r="W155" s="33"/>
      <c r="X155" s="33"/>
      <c r="Y155" s="33"/>
      <c r="Z155" s="33"/>
      <c r="AA155" s="33"/>
      <c r="AB155" s="33"/>
      <c r="AC155" s="33"/>
      <c r="AD155" s="33"/>
      <c r="AE155" s="33"/>
      <c r="AT155" s="16" t="s">
        <v>126</v>
      </c>
      <c r="AU155" s="16" t="s">
        <v>87</v>
      </c>
    </row>
    <row r="156" spans="1:65" s="13" customFormat="1" ht="10.199999999999999">
      <c r="B156" s="203"/>
      <c r="C156" s="204"/>
      <c r="D156" s="198" t="s">
        <v>139</v>
      </c>
      <c r="E156" s="205" t="s">
        <v>1</v>
      </c>
      <c r="F156" s="206" t="s">
        <v>184</v>
      </c>
      <c r="G156" s="204"/>
      <c r="H156" s="207">
        <v>1403.4190000000001</v>
      </c>
      <c r="I156" s="208"/>
      <c r="J156" s="204"/>
      <c r="K156" s="204"/>
      <c r="L156" s="209"/>
      <c r="M156" s="210"/>
      <c r="N156" s="211"/>
      <c r="O156" s="211"/>
      <c r="P156" s="211"/>
      <c r="Q156" s="211"/>
      <c r="R156" s="211"/>
      <c r="S156" s="211"/>
      <c r="T156" s="212"/>
      <c r="AT156" s="213" t="s">
        <v>139</v>
      </c>
      <c r="AU156" s="213" t="s">
        <v>87</v>
      </c>
      <c r="AV156" s="13" t="s">
        <v>87</v>
      </c>
      <c r="AW156" s="13" t="s">
        <v>34</v>
      </c>
      <c r="AX156" s="13" t="s">
        <v>85</v>
      </c>
      <c r="AY156" s="213" t="s">
        <v>116</v>
      </c>
    </row>
    <row r="157" spans="1:65" s="2" customFormat="1" ht="16.5" customHeight="1">
      <c r="A157" s="33"/>
      <c r="B157" s="34"/>
      <c r="C157" s="185" t="s">
        <v>185</v>
      </c>
      <c r="D157" s="185" t="s">
        <v>119</v>
      </c>
      <c r="E157" s="186" t="s">
        <v>186</v>
      </c>
      <c r="F157" s="187" t="s">
        <v>187</v>
      </c>
      <c r="G157" s="188" t="s">
        <v>130</v>
      </c>
      <c r="H157" s="189">
        <v>6.0000000000000001E-3</v>
      </c>
      <c r="I157" s="190"/>
      <c r="J157" s="191">
        <f>ROUND(I157*H157,2)</f>
        <v>0</v>
      </c>
      <c r="K157" s="187" t="s">
        <v>123</v>
      </c>
      <c r="L157" s="38"/>
      <c r="M157" s="192" t="s">
        <v>1</v>
      </c>
      <c r="N157" s="193" t="s">
        <v>42</v>
      </c>
      <c r="O157" s="70"/>
      <c r="P157" s="194">
        <f>O157*H157</f>
        <v>0</v>
      </c>
      <c r="Q157" s="194">
        <v>0</v>
      </c>
      <c r="R157" s="194">
        <f>Q157*H157</f>
        <v>0</v>
      </c>
      <c r="S157" s="194">
        <v>0</v>
      </c>
      <c r="T157" s="195">
        <f>S157*H157</f>
        <v>0</v>
      </c>
      <c r="U157" s="33"/>
      <c r="V157" s="33"/>
      <c r="W157" s="33"/>
      <c r="X157" s="33"/>
      <c r="Y157" s="33"/>
      <c r="Z157" s="33"/>
      <c r="AA157" s="33"/>
      <c r="AB157" s="33"/>
      <c r="AC157" s="33"/>
      <c r="AD157" s="33"/>
      <c r="AE157" s="33"/>
      <c r="AR157" s="196" t="s">
        <v>124</v>
      </c>
      <c r="AT157" s="196" t="s">
        <v>119</v>
      </c>
      <c r="AU157" s="196" t="s">
        <v>87</v>
      </c>
      <c r="AY157" s="16" t="s">
        <v>116</v>
      </c>
      <c r="BE157" s="197">
        <f>IF(N157="základní",J157,0)</f>
        <v>0</v>
      </c>
      <c r="BF157" s="197">
        <f>IF(N157="snížená",J157,0)</f>
        <v>0</v>
      </c>
      <c r="BG157" s="197">
        <f>IF(N157="zákl. přenesená",J157,0)</f>
        <v>0</v>
      </c>
      <c r="BH157" s="197">
        <f>IF(N157="sníž. přenesená",J157,0)</f>
        <v>0</v>
      </c>
      <c r="BI157" s="197">
        <f>IF(N157="nulová",J157,0)</f>
        <v>0</v>
      </c>
      <c r="BJ157" s="16" t="s">
        <v>85</v>
      </c>
      <c r="BK157" s="197">
        <f>ROUND(I157*H157,2)</f>
        <v>0</v>
      </c>
      <c r="BL157" s="16" t="s">
        <v>124</v>
      </c>
      <c r="BM157" s="196" t="s">
        <v>188</v>
      </c>
    </row>
    <row r="158" spans="1:65" s="2" customFormat="1" ht="28.8">
      <c r="A158" s="33"/>
      <c r="B158" s="34"/>
      <c r="C158" s="35"/>
      <c r="D158" s="198" t="s">
        <v>126</v>
      </c>
      <c r="E158" s="35"/>
      <c r="F158" s="199" t="s">
        <v>189</v>
      </c>
      <c r="G158" s="35"/>
      <c r="H158" s="35"/>
      <c r="I158" s="200"/>
      <c r="J158" s="35"/>
      <c r="K158" s="35"/>
      <c r="L158" s="38"/>
      <c r="M158" s="201"/>
      <c r="N158" s="202"/>
      <c r="O158" s="70"/>
      <c r="P158" s="70"/>
      <c r="Q158" s="70"/>
      <c r="R158" s="70"/>
      <c r="S158" s="70"/>
      <c r="T158" s="71"/>
      <c r="U158" s="33"/>
      <c r="V158" s="33"/>
      <c r="W158" s="33"/>
      <c r="X158" s="33"/>
      <c r="Y158" s="33"/>
      <c r="Z158" s="33"/>
      <c r="AA158" s="33"/>
      <c r="AB158" s="33"/>
      <c r="AC158" s="33"/>
      <c r="AD158" s="33"/>
      <c r="AE158" s="33"/>
      <c r="AT158" s="16" t="s">
        <v>126</v>
      </c>
      <c r="AU158" s="16" t="s">
        <v>87</v>
      </c>
    </row>
    <row r="159" spans="1:65" s="2" customFormat="1" ht="16.5" customHeight="1">
      <c r="A159" s="33"/>
      <c r="B159" s="34"/>
      <c r="C159" s="185" t="s">
        <v>190</v>
      </c>
      <c r="D159" s="185" t="s">
        <v>119</v>
      </c>
      <c r="E159" s="186" t="s">
        <v>191</v>
      </c>
      <c r="F159" s="187" t="s">
        <v>192</v>
      </c>
      <c r="G159" s="188" t="s">
        <v>130</v>
      </c>
      <c r="H159" s="189">
        <v>1.4E-2</v>
      </c>
      <c r="I159" s="190"/>
      <c r="J159" s="191">
        <f>ROUND(I159*H159,2)</f>
        <v>0</v>
      </c>
      <c r="K159" s="187" t="s">
        <v>123</v>
      </c>
      <c r="L159" s="38"/>
      <c r="M159" s="192" t="s">
        <v>1</v>
      </c>
      <c r="N159" s="193" t="s">
        <v>42</v>
      </c>
      <c r="O159" s="70"/>
      <c r="P159" s="194">
        <f>O159*H159</f>
        <v>0</v>
      </c>
      <c r="Q159" s="194">
        <v>0</v>
      </c>
      <c r="R159" s="194">
        <f>Q159*H159</f>
        <v>0</v>
      </c>
      <c r="S159" s="194">
        <v>0</v>
      </c>
      <c r="T159" s="195">
        <f>S159*H159</f>
        <v>0</v>
      </c>
      <c r="U159" s="33"/>
      <c r="V159" s="33"/>
      <c r="W159" s="33"/>
      <c r="X159" s="33"/>
      <c r="Y159" s="33"/>
      <c r="Z159" s="33"/>
      <c r="AA159" s="33"/>
      <c r="AB159" s="33"/>
      <c r="AC159" s="33"/>
      <c r="AD159" s="33"/>
      <c r="AE159" s="33"/>
      <c r="AR159" s="196" t="s">
        <v>124</v>
      </c>
      <c r="AT159" s="196" t="s">
        <v>119</v>
      </c>
      <c r="AU159" s="196" t="s">
        <v>87</v>
      </c>
      <c r="AY159" s="16" t="s">
        <v>116</v>
      </c>
      <c r="BE159" s="197">
        <f>IF(N159="základní",J159,0)</f>
        <v>0</v>
      </c>
      <c r="BF159" s="197">
        <f>IF(N159="snížená",J159,0)</f>
        <v>0</v>
      </c>
      <c r="BG159" s="197">
        <f>IF(N159="zákl. přenesená",J159,0)</f>
        <v>0</v>
      </c>
      <c r="BH159" s="197">
        <f>IF(N159="sníž. přenesená",J159,0)</f>
        <v>0</v>
      </c>
      <c r="BI159" s="197">
        <f>IF(N159="nulová",J159,0)</f>
        <v>0</v>
      </c>
      <c r="BJ159" s="16" t="s">
        <v>85</v>
      </c>
      <c r="BK159" s="197">
        <f>ROUND(I159*H159,2)</f>
        <v>0</v>
      </c>
      <c r="BL159" s="16" t="s">
        <v>124</v>
      </c>
      <c r="BM159" s="196" t="s">
        <v>193</v>
      </c>
    </row>
    <row r="160" spans="1:65" s="2" customFormat="1" ht="28.8">
      <c r="A160" s="33"/>
      <c r="B160" s="34"/>
      <c r="C160" s="35"/>
      <c r="D160" s="198" t="s">
        <v>126</v>
      </c>
      <c r="E160" s="35"/>
      <c r="F160" s="199" t="s">
        <v>194</v>
      </c>
      <c r="G160" s="35"/>
      <c r="H160" s="35"/>
      <c r="I160" s="200"/>
      <c r="J160" s="35"/>
      <c r="K160" s="35"/>
      <c r="L160" s="38"/>
      <c r="M160" s="201"/>
      <c r="N160" s="202"/>
      <c r="O160" s="70"/>
      <c r="P160" s="70"/>
      <c r="Q160" s="70"/>
      <c r="R160" s="70"/>
      <c r="S160" s="70"/>
      <c r="T160" s="71"/>
      <c r="U160" s="33"/>
      <c r="V160" s="33"/>
      <c r="W160" s="33"/>
      <c r="X160" s="33"/>
      <c r="Y160" s="33"/>
      <c r="Z160" s="33"/>
      <c r="AA160" s="33"/>
      <c r="AB160" s="33"/>
      <c r="AC160" s="33"/>
      <c r="AD160" s="33"/>
      <c r="AE160" s="33"/>
      <c r="AT160" s="16" t="s">
        <v>126</v>
      </c>
      <c r="AU160" s="16" t="s">
        <v>87</v>
      </c>
    </row>
    <row r="161" spans="1:65" s="2" customFormat="1" ht="16.5" customHeight="1">
      <c r="A161" s="33"/>
      <c r="B161" s="34"/>
      <c r="C161" s="185" t="s">
        <v>195</v>
      </c>
      <c r="D161" s="185" t="s">
        <v>119</v>
      </c>
      <c r="E161" s="186" t="s">
        <v>196</v>
      </c>
      <c r="F161" s="187" t="s">
        <v>197</v>
      </c>
      <c r="G161" s="188" t="s">
        <v>130</v>
      </c>
      <c r="H161" s="189">
        <v>5.0000000000000001E-3</v>
      </c>
      <c r="I161" s="190"/>
      <c r="J161" s="191">
        <f>ROUND(I161*H161,2)</f>
        <v>0</v>
      </c>
      <c r="K161" s="187" t="s">
        <v>123</v>
      </c>
      <c r="L161" s="38"/>
      <c r="M161" s="192" t="s">
        <v>1</v>
      </c>
      <c r="N161" s="193" t="s">
        <v>42</v>
      </c>
      <c r="O161" s="70"/>
      <c r="P161" s="194">
        <f>O161*H161</f>
        <v>0</v>
      </c>
      <c r="Q161" s="194">
        <v>0</v>
      </c>
      <c r="R161" s="194">
        <f>Q161*H161</f>
        <v>0</v>
      </c>
      <c r="S161" s="194">
        <v>0</v>
      </c>
      <c r="T161" s="195">
        <f>S161*H161</f>
        <v>0</v>
      </c>
      <c r="U161" s="33"/>
      <c r="V161" s="33"/>
      <c r="W161" s="33"/>
      <c r="X161" s="33"/>
      <c r="Y161" s="33"/>
      <c r="Z161" s="33"/>
      <c r="AA161" s="33"/>
      <c r="AB161" s="33"/>
      <c r="AC161" s="33"/>
      <c r="AD161" s="33"/>
      <c r="AE161" s="33"/>
      <c r="AR161" s="196" t="s">
        <v>124</v>
      </c>
      <c r="AT161" s="196" t="s">
        <v>119</v>
      </c>
      <c r="AU161" s="196" t="s">
        <v>87</v>
      </c>
      <c r="AY161" s="16" t="s">
        <v>116</v>
      </c>
      <c r="BE161" s="197">
        <f>IF(N161="základní",J161,0)</f>
        <v>0</v>
      </c>
      <c r="BF161" s="197">
        <f>IF(N161="snížená",J161,0)</f>
        <v>0</v>
      </c>
      <c r="BG161" s="197">
        <f>IF(N161="zákl. přenesená",J161,0)</f>
        <v>0</v>
      </c>
      <c r="BH161" s="197">
        <f>IF(N161="sníž. přenesená",J161,0)</f>
        <v>0</v>
      </c>
      <c r="BI161" s="197">
        <f>IF(N161="nulová",J161,0)</f>
        <v>0</v>
      </c>
      <c r="BJ161" s="16" t="s">
        <v>85</v>
      </c>
      <c r="BK161" s="197">
        <f>ROUND(I161*H161,2)</f>
        <v>0</v>
      </c>
      <c r="BL161" s="16" t="s">
        <v>124</v>
      </c>
      <c r="BM161" s="196" t="s">
        <v>198</v>
      </c>
    </row>
    <row r="162" spans="1:65" s="2" customFormat="1" ht="28.8">
      <c r="A162" s="33"/>
      <c r="B162" s="34"/>
      <c r="C162" s="35"/>
      <c r="D162" s="198" t="s">
        <v>126</v>
      </c>
      <c r="E162" s="35"/>
      <c r="F162" s="199" t="s">
        <v>199</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126</v>
      </c>
      <c r="AU162" s="16" t="s">
        <v>87</v>
      </c>
    </row>
    <row r="163" spans="1:65" s="2" customFormat="1" ht="16.5" customHeight="1">
      <c r="A163" s="33"/>
      <c r="B163" s="34"/>
      <c r="C163" s="185" t="s">
        <v>200</v>
      </c>
      <c r="D163" s="185" t="s">
        <v>119</v>
      </c>
      <c r="E163" s="186" t="s">
        <v>201</v>
      </c>
      <c r="F163" s="187" t="s">
        <v>202</v>
      </c>
      <c r="G163" s="188" t="s">
        <v>130</v>
      </c>
      <c r="H163" s="189">
        <v>7.0000000000000001E-3</v>
      </c>
      <c r="I163" s="190"/>
      <c r="J163" s="191">
        <f>ROUND(I163*H163,2)</f>
        <v>0</v>
      </c>
      <c r="K163" s="187" t="s">
        <v>123</v>
      </c>
      <c r="L163" s="38"/>
      <c r="M163" s="192" t="s">
        <v>1</v>
      </c>
      <c r="N163" s="193" t="s">
        <v>42</v>
      </c>
      <c r="O163" s="70"/>
      <c r="P163" s="194">
        <f>O163*H163</f>
        <v>0</v>
      </c>
      <c r="Q163" s="194">
        <v>0</v>
      </c>
      <c r="R163" s="194">
        <f>Q163*H163</f>
        <v>0</v>
      </c>
      <c r="S163" s="194">
        <v>0</v>
      </c>
      <c r="T163" s="195">
        <f>S163*H163</f>
        <v>0</v>
      </c>
      <c r="U163" s="33"/>
      <c r="V163" s="33"/>
      <c r="W163" s="33"/>
      <c r="X163" s="33"/>
      <c r="Y163" s="33"/>
      <c r="Z163" s="33"/>
      <c r="AA163" s="33"/>
      <c r="AB163" s="33"/>
      <c r="AC163" s="33"/>
      <c r="AD163" s="33"/>
      <c r="AE163" s="33"/>
      <c r="AR163" s="196" t="s">
        <v>124</v>
      </c>
      <c r="AT163" s="196" t="s">
        <v>119</v>
      </c>
      <c r="AU163" s="196" t="s">
        <v>87</v>
      </c>
      <c r="AY163" s="16" t="s">
        <v>116</v>
      </c>
      <c r="BE163" s="197">
        <f>IF(N163="základní",J163,0)</f>
        <v>0</v>
      </c>
      <c r="BF163" s="197">
        <f>IF(N163="snížená",J163,0)</f>
        <v>0</v>
      </c>
      <c r="BG163" s="197">
        <f>IF(N163="zákl. přenesená",J163,0)</f>
        <v>0</v>
      </c>
      <c r="BH163" s="197">
        <f>IF(N163="sníž. přenesená",J163,0)</f>
        <v>0</v>
      </c>
      <c r="BI163" s="197">
        <f>IF(N163="nulová",J163,0)</f>
        <v>0</v>
      </c>
      <c r="BJ163" s="16" t="s">
        <v>85</v>
      </c>
      <c r="BK163" s="197">
        <f>ROUND(I163*H163,2)</f>
        <v>0</v>
      </c>
      <c r="BL163" s="16" t="s">
        <v>124</v>
      </c>
      <c r="BM163" s="196" t="s">
        <v>203</v>
      </c>
    </row>
    <row r="164" spans="1:65" s="2" customFormat="1" ht="28.8">
      <c r="A164" s="33"/>
      <c r="B164" s="34"/>
      <c r="C164" s="35"/>
      <c r="D164" s="198" t="s">
        <v>126</v>
      </c>
      <c r="E164" s="35"/>
      <c r="F164" s="199" t="s">
        <v>204</v>
      </c>
      <c r="G164" s="35"/>
      <c r="H164" s="35"/>
      <c r="I164" s="200"/>
      <c r="J164" s="35"/>
      <c r="K164" s="35"/>
      <c r="L164" s="38"/>
      <c r="M164" s="201"/>
      <c r="N164" s="202"/>
      <c r="O164" s="70"/>
      <c r="P164" s="70"/>
      <c r="Q164" s="70"/>
      <c r="R164" s="70"/>
      <c r="S164" s="70"/>
      <c r="T164" s="71"/>
      <c r="U164" s="33"/>
      <c r="V164" s="33"/>
      <c r="W164" s="33"/>
      <c r="X164" s="33"/>
      <c r="Y164" s="33"/>
      <c r="Z164" s="33"/>
      <c r="AA164" s="33"/>
      <c r="AB164" s="33"/>
      <c r="AC164" s="33"/>
      <c r="AD164" s="33"/>
      <c r="AE164" s="33"/>
      <c r="AT164" s="16" t="s">
        <v>126</v>
      </c>
      <c r="AU164" s="16" t="s">
        <v>87</v>
      </c>
    </row>
    <row r="165" spans="1:65" s="2" customFormat="1" ht="16.5" customHeight="1">
      <c r="A165" s="33"/>
      <c r="B165" s="34"/>
      <c r="C165" s="185" t="s">
        <v>205</v>
      </c>
      <c r="D165" s="185" t="s">
        <v>119</v>
      </c>
      <c r="E165" s="186" t="s">
        <v>206</v>
      </c>
      <c r="F165" s="187" t="s">
        <v>207</v>
      </c>
      <c r="G165" s="188" t="s">
        <v>130</v>
      </c>
      <c r="H165" s="189">
        <v>0.107</v>
      </c>
      <c r="I165" s="190"/>
      <c r="J165" s="191">
        <f>ROUND(I165*H165,2)</f>
        <v>0</v>
      </c>
      <c r="K165" s="187" t="s">
        <v>123</v>
      </c>
      <c r="L165" s="38"/>
      <c r="M165" s="192" t="s">
        <v>1</v>
      </c>
      <c r="N165" s="193" t="s">
        <v>42</v>
      </c>
      <c r="O165" s="70"/>
      <c r="P165" s="194">
        <f>O165*H165</f>
        <v>0</v>
      </c>
      <c r="Q165" s="194">
        <v>0</v>
      </c>
      <c r="R165" s="194">
        <f>Q165*H165</f>
        <v>0</v>
      </c>
      <c r="S165" s="194">
        <v>0</v>
      </c>
      <c r="T165" s="195">
        <f>S165*H165</f>
        <v>0</v>
      </c>
      <c r="U165" s="33"/>
      <c r="V165" s="33"/>
      <c r="W165" s="33"/>
      <c r="X165" s="33"/>
      <c r="Y165" s="33"/>
      <c r="Z165" s="33"/>
      <c r="AA165" s="33"/>
      <c r="AB165" s="33"/>
      <c r="AC165" s="33"/>
      <c r="AD165" s="33"/>
      <c r="AE165" s="33"/>
      <c r="AR165" s="196" t="s">
        <v>124</v>
      </c>
      <c r="AT165" s="196" t="s">
        <v>119</v>
      </c>
      <c r="AU165" s="196" t="s">
        <v>87</v>
      </c>
      <c r="AY165" s="16" t="s">
        <v>116</v>
      </c>
      <c r="BE165" s="197">
        <f>IF(N165="základní",J165,0)</f>
        <v>0</v>
      </c>
      <c r="BF165" s="197">
        <f>IF(N165="snížená",J165,0)</f>
        <v>0</v>
      </c>
      <c r="BG165" s="197">
        <f>IF(N165="zákl. přenesená",J165,0)</f>
        <v>0</v>
      </c>
      <c r="BH165" s="197">
        <f>IF(N165="sníž. přenesená",J165,0)</f>
        <v>0</v>
      </c>
      <c r="BI165" s="197">
        <f>IF(N165="nulová",J165,0)</f>
        <v>0</v>
      </c>
      <c r="BJ165" s="16" t="s">
        <v>85</v>
      </c>
      <c r="BK165" s="197">
        <f>ROUND(I165*H165,2)</f>
        <v>0</v>
      </c>
      <c r="BL165" s="16" t="s">
        <v>124</v>
      </c>
      <c r="BM165" s="196" t="s">
        <v>208</v>
      </c>
    </row>
    <row r="166" spans="1:65" s="2" customFormat="1" ht="28.8">
      <c r="A166" s="33"/>
      <c r="B166" s="34"/>
      <c r="C166" s="35"/>
      <c r="D166" s="198" t="s">
        <v>126</v>
      </c>
      <c r="E166" s="35"/>
      <c r="F166" s="199" t="s">
        <v>209</v>
      </c>
      <c r="G166" s="35"/>
      <c r="H166" s="35"/>
      <c r="I166" s="200"/>
      <c r="J166" s="35"/>
      <c r="K166" s="35"/>
      <c r="L166" s="38"/>
      <c r="M166" s="201"/>
      <c r="N166" s="202"/>
      <c r="O166" s="70"/>
      <c r="P166" s="70"/>
      <c r="Q166" s="70"/>
      <c r="R166" s="70"/>
      <c r="S166" s="70"/>
      <c r="T166" s="71"/>
      <c r="U166" s="33"/>
      <c r="V166" s="33"/>
      <c r="W166" s="33"/>
      <c r="X166" s="33"/>
      <c r="Y166" s="33"/>
      <c r="Z166" s="33"/>
      <c r="AA166" s="33"/>
      <c r="AB166" s="33"/>
      <c r="AC166" s="33"/>
      <c r="AD166" s="33"/>
      <c r="AE166" s="33"/>
      <c r="AT166" s="16" t="s">
        <v>126</v>
      </c>
      <c r="AU166" s="16" t="s">
        <v>87</v>
      </c>
    </row>
    <row r="167" spans="1:65" s="2" customFormat="1" ht="16.5" customHeight="1">
      <c r="A167" s="33"/>
      <c r="B167" s="34"/>
      <c r="C167" s="185" t="s">
        <v>8</v>
      </c>
      <c r="D167" s="185" t="s">
        <v>119</v>
      </c>
      <c r="E167" s="186" t="s">
        <v>210</v>
      </c>
      <c r="F167" s="187" t="s">
        <v>211</v>
      </c>
      <c r="G167" s="188" t="s">
        <v>122</v>
      </c>
      <c r="H167" s="189">
        <v>30</v>
      </c>
      <c r="I167" s="190"/>
      <c r="J167" s="191">
        <f>ROUND(I167*H167,2)</f>
        <v>0</v>
      </c>
      <c r="K167" s="187" t="s">
        <v>123</v>
      </c>
      <c r="L167" s="38"/>
      <c r="M167" s="192" t="s">
        <v>1</v>
      </c>
      <c r="N167" s="193" t="s">
        <v>42</v>
      </c>
      <c r="O167" s="70"/>
      <c r="P167" s="194">
        <f>O167*H167</f>
        <v>0</v>
      </c>
      <c r="Q167" s="194">
        <v>0</v>
      </c>
      <c r="R167" s="194">
        <f>Q167*H167</f>
        <v>0</v>
      </c>
      <c r="S167" s="194">
        <v>0</v>
      </c>
      <c r="T167" s="195">
        <f>S167*H167</f>
        <v>0</v>
      </c>
      <c r="U167" s="33"/>
      <c r="V167" s="33"/>
      <c r="W167" s="33"/>
      <c r="X167" s="33"/>
      <c r="Y167" s="33"/>
      <c r="Z167" s="33"/>
      <c r="AA167" s="33"/>
      <c r="AB167" s="33"/>
      <c r="AC167" s="33"/>
      <c r="AD167" s="33"/>
      <c r="AE167" s="33"/>
      <c r="AR167" s="196" t="s">
        <v>124</v>
      </c>
      <c r="AT167" s="196" t="s">
        <v>119</v>
      </c>
      <c r="AU167" s="196" t="s">
        <v>87</v>
      </c>
      <c r="AY167" s="16" t="s">
        <v>116</v>
      </c>
      <c r="BE167" s="197">
        <f>IF(N167="základní",J167,0)</f>
        <v>0</v>
      </c>
      <c r="BF167" s="197">
        <f>IF(N167="snížená",J167,0)</f>
        <v>0</v>
      </c>
      <c r="BG167" s="197">
        <f>IF(N167="zákl. přenesená",J167,0)</f>
        <v>0</v>
      </c>
      <c r="BH167" s="197">
        <f>IF(N167="sníž. přenesená",J167,0)</f>
        <v>0</v>
      </c>
      <c r="BI167" s="197">
        <f>IF(N167="nulová",J167,0)</f>
        <v>0</v>
      </c>
      <c r="BJ167" s="16" t="s">
        <v>85</v>
      </c>
      <c r="BK167" s="197">
        <f>ROUND(I167*H167,2)</f>
        <v>0</v>
      </c>
      <c r="BL167" s="16" t="s">
        <v>124</v>
      </c>
      <c r="BM167" s="196" t="s">
        <v>212</v>
      </c>
    </row>
    <row r="168" spans="1:65" s="2" customFormat="1" ht="28.8">
      <c r="A168" s="33"/>
      <c r="B168" s="34"/>
      <c r="C168" s="35"/>
      <c r="D168" s="198" t="s">
        <v>126</v>
      </c>
      <c r="E168" s="35"/>
      <c r="F168" s="199" t="s">
        <v>213</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126</v>
      </c>
      <c r="AU168" s="16" t="s">
        <v>87</v>
      </c>
    </row>
    <row r="169" spans="1:65" s="2" customFormat="1" ht="16.5" customHeight="1">
      <c r="A169" s="33"/>
      <c r="B169" s="34"/>
      <c r="C169" s="185" t="s">
        <v>214</v>
      </c>
      <c r="D169" s="185" t="s">
        <v>119</v>
      </c>
      <c r="E169" s="186" t="s">
        <v>215</v>
      </c>
      <c r="F169" s="187" t="s">
        <v>216</v>
      </c>
      <c r="G169" s="188" t="s">
        <v>157</v>
      </c>
      <c r="H169" s="189">
        <v>290</v>
      </c>
      <c r="I169" s="190"/>
      <c r="J169" s="191">
        <f>ROUND(I169*H169,2)</f>
        <v>0</v>
      </c>
      <c r="K169" s="187" t="s">
        <v>123</v>
      </c>
      <c r="L169" s="38"/>
      <c r="M169" s="192" t="s">
        <v>1</v>
      </c>
      <c r="N169" s="193" t="s">
        <v>42</v>
      </c>
      <c r="O169" s="70"/>
      <c r="P169" s="194">
        <f>O169*H169</f>
        <v>0</v>
      </c>
      <c r="Q169" s="194">
        <v>0</v>
      </c>
      <c r="R169" s="194">
        <f>Q169*H169</f>
        <v>0</v>
      </c>
      <c r="S169" s="194">
        <v>0</v>
      </c>
      <c r="T169" s="195">
        <f>S169*H169</f>
        <v>0</v>
      </c>
      <c r="U169" s="33"/>
      <c r="V169" s="33"/>
      <c r="W169" s="33"/>
      <c r="X169" s="33"/>
      <c r="Y169" s="33"/>
      <c r="Z169" s="33"/>
      <c r="AA169" s="33"/>
      <c r="AB169" s="33"/>
      <c r="AC169" s="33"/>
      <c r="AD169" s="33"/>
      <c r="AE169" s="33"/>
      <c r="AR169" s="196" t="s">
        <v>124</v>
      </c>
      <c r="AT169" s="196" t="s">
        <v>119</v>
      </c>
      <c r="AU169" s="196" t="s">
        <v>87</v>
      </c>
      <c r="AY169" s="16" t="s">
        <v>116</v>
      </c>
      <c r="BE169" s="197">
        <f>IF(N169="základní",J169,0)</f>
        <v>0</v>
      </c>
      <c r="BF169" s="197">
        <f>IF(N169="snížená",J169,0)</f>
        <v>0</v>
      </c>
      <c r="BG169" s="197">
        <f>IF(N169="zákl. přenesená",J169,0)</f>
        <v>0</v>
      </c>
      <c r="BH169" s="197">
        <f>IF(N169="sníž. přenesená",J169,0)</f>
        <v>0</v>
      </c>
      <c r="BI169" s="197">
        <f>IF(N169="nulová",J169,0)</f>
        <v>0</v>
      </c>
      <c r="BJ169" s="16" t="s">
        <v>85</v>
      </c>
      <c r="BK169" s="197">
        <f>ROUND(I169*H169,2)</f>
        <v>0</v>
      </c>
      <c r="BL169" s="16" t="s">
        <v>124</v>
      </c>
      <c r="BM169" s="196" t="s">
        <v>217</v>
      </c>
    </row>
    <row r="170" spans="1:65" s="2" customFormat="1" ht="38.4">
      <c r="A170" s="33"/>
      <c r="B170" s="34"/>
      <c r="C170" s="35"/>
      <c r="D170" s="198" t="s">
        <v>126</v>
      </c>
      <c r="E170" s="35"/>
      <c r="F170" s="199" t="s">
        <v>218</v>
      </c>
      <c r="G170" s="35"/>
      <c r="H170" s="35"/>
      <c r="I170" s="200"/>
      <c r="J170" s="35"/>
      <c r="K170" s="35"/>
      <c r="L170" s="38"/>
      <c r="M170" s="201"/>
      <c r="N170" s="202"/>
      <c r="O170" s="70"/>
      <c r="P170" s="70"/>
      <c r="Q170" s="70"/>
      <c r="R170" s="70"/>
      <c r="S170" s="70"/>
      <c r="T170" s="71"/>
      <c r="U170" s="33"/>
      <c r="V170" s="33"/>
      <c r="W170" s="33"/>
      <c r="X170" s="33"/>
      <c r="Y170" s="33"/>
      <c r="Z170" s="33"/>
      <c r="AA170" s="33"/>
      <c r="AB170" s="33"/>
      <c r="AC170" s="33"/>
      <c r="AD170" s="33"/>
      <c r="AE170" s="33"/>
      <c r="AT170" s="16" t="s">
        <v>126</v>
      </c>
      <c r="AU170" s="16" t="s">
        <v>87</v>
      </c>
    </row>
    <row r="171" spans="1:65" s="13" customFormat="1" ht="10.199999999999999">
      <c r="B171" s="203"/>
      <c r="C171" s="204"/>
      <c r="D171" s="198" t="s">
        <v>139</v>
      </c>
      <c r="E171" s="205" t="s">
        <v>1</v>
      </c>
      <c r="F171" s="206" t="s">
        <v>219</v>
      </c>
      <c r="G171" s="204"/>
      <c r="H171" s="207">
        <v>290</v>
      </c>
      <c r="I171" s="208"/>
      <c r="J171" s="204"/>
      <c r="K171" s="204"/>
      <c r="L171" s="209"/>
      <c r="M171" s="210"/>
      <c r="N171" s="211"/>
      <c r="O171" s="211"/>
      <c r="P171" s="211"/>
      <c r="Q171" s="211"/>
      <c r="R171" s="211"/>
      <c r="S171" s="211"/>
      <c r="T171" s="212"/>
      <c r="AT171" s="213" t="s">
        <v>139</v>
      </c>
      <c r="AU171" s="213" t="s">
        <v>87</v>
      </c>
      <c r="AV171" s="13" t="s">
        <v>87</v>
      </c>
      <c r="AW171" s="13" t="s">
        <v>34</v>
      </c>
      <c r="AX171" s="13" t="s">
        <v>85</v>
      </c>
      <c r="AY171" s="213" t="s">
        <v>116</v>
      </c>
    </row>
    <row r="172" spans="1:65" s="2" customFormat="1" ht="16.5" customHeight="1">
      <c r="A172" s="33"/>
      <c r="B172" s="34"/>
      <c r="C172" s="185" t="s">
        <v>220</v>
      </c>
      <c r="D172" s="185" t="s">
        <v>119</v>
      </c>
      <c r="E172" s="186" t="s">
        <v>221</v>
      </c>
      <c r="F172" s="187" t="s">
        <v>222</v>
      </c>
      <c r="G172" s="188" t="s">
        <v>157</v>
      </c>
      <c r="H172" s="189">
        <v>200</v>
      </c>
      <c r="I172" s="190"/>
      <c r="J172" s="191">
        <f>ROUND(I172*H172,2)</f>
        <v>0</v>
      </c>
      <c r="K172" s="187" t="s">
        <v>123</v>
      </c>
      <c r="L172" s="38"/>
      <c r="M172" s="192" t="s">
        <v>1</v>
      </c>
      <c r="N172" s="193" t="s">
        <v>42</v>
      </c>
      <c r="O172" s="70"/>
      <c r="P172" s="194">
        <f>O172*H172</f>
        <v>0</v>
      </c>
      <c r="Q172" s="194">
        <v>0</v>
      </c>
      <c r="R172" s="194">
        <f>Q172*H172</f>
        <v>0</v>
      </c>
      <c r="S172" s="194">
        <v>0</v>
      </c>
      <c r="T172" s="195">
        <f>S172*H172</f>
        <v>0</v>
      </c>
      <c r="U172" s="33"/>
      <c r="V172" s="33"/>
      <c r="W172" s="33"/>
      <c r="X172" s="33"/>
      <c r="Y172" s="33"/>
      <c r="Z172" s="33"/>
      <c r="AA172" s="33"/>
      <c r="AB172" s="33"/>
      <c r="AC172" s="33"/>
      <c r="AD172" s="33"/>
      <c r="AE172" s="33"/>
      <c r="AR172" s="196" t="s">
        <v>124</v>
      </c>
      <c r="AT172" s="196" t="s">
        <v>119</v>
      </c>
      <c r="AU172" s="196" t="s">
        <v>87</v>
      </c>
      <c r="AY172" s="16" t="s">
        <v>116</v>
      </c>
      <c r="BE172" s="197">
        <f>IF(N172="základní",J172,0)</f>
        <v>0</v>
      </c>
      <c r="BF172" s="197">
        <f>IF(N172="snížená",J172,0)</f>
        <v>0</v>
      </c>
      <c r="BG172" s="197">
        <f>IF(N172="zákl. přenesená",J172,0)</f>
        <v>0</v>
      </c>
      <c r="BH172" s="197">
        <f>IF(N172="sníž. přenesená",J172,0)</f>
        <v>0</v>
      </c>
      <c r="BI172" s="197">
        <f>IF(N172="nulová",J172,0)</f>
        <v>0</v>
      </c>
      <c r="BJ172" s="16" t="s">
        <v>85</v>
      </c>
      <c r="BK172" s="197">
        <f>ROUND(I172*H172,2)</f>
        <v>0</v>
      </c>
      <c r="BL172" s="16" t="s">
        <v>124</v>
      </c>
      <c r="BM172" s="196" t="s">
        <v>223</v>
      </c>
    </row>
    <row r="173" spans="1:65" s="2" customFormat="1" ht="38.4">
      <c r="A173" s="33"/>
      <c r="B173" s="34"/>
      <c r="C173" s="35"/>
      <c r="D173" s="198" t="s">
        <v>126</v>
      </c>
      <c r="E173" s="35"/>
      <c r="F173" s="199" t="s">
        <v>224</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126</v>
      </c>
      <c r="AU173" s="16" t="s">
        <v>87</v>
      </c>
    </row>
    <row r="174" spans="1:65" s="2" customFormat="1" ht="16.5" customHeight="1">
      <c r="A174" s="33"/>
      <c r="B174" s="34"/>
      <c r="C174" s="185" t="s">
        <v>225</v>
      </c>
      <c r="D174" s="185" t="s">
        <v>119</v>
      </c>
      <c r="E174" s="186" t="s">
        <v>226</v>
      </c>
      <c r="F174" s="187" t="s">
        <v>227</v>
      </c>
      <c r="G174" s="188" t="s">
        <v>122</v>
      </c>
      <c r="H174" s="189">
        <v>440</v>
      </c>
      <c r="I174" s="190"/>
      <c r="J174" s="191">
        <f>ROUND(I174*H174,2)</f>
        <v>0</v>
      </c>
      <c r="K174" s="187" t="s">
        <v>123</v>
      </c>
      <c r="L174" s="38"/>
      <c r="M174" s="192" t="s">
        <v>1</v>
      </c>
      <c r="N174" s="193" t="s">
        <v>42</v>
      </c>
      <c r="O174" s="70"/>
      <c r="P174" s="194">
        <f>O174*H174</f>
        <v>0</v>
      </c>
      <c r="Q174" s="194">
        <v>0</v>
      </c>
      <c r="R174" s="194">
        <f>Q174*H174</f>
        <v>0</v>
      </c>
      <c r="S174" s="194">
        <v>0</v>
      </c>
      <c r="T174" s="195">
        <f>S174*H174</f>
        <v>0</v>
      </c>
      <c r="U174" s="33"/>
      <c r="V174" s="33"/>
      <c r="W174" s="33"/>
      <c r="X174" s="33"/>
      <c r="Y174" s="33"/>
      <c r="Z174" s="33"/>
      <c r="AA174" s="33"/>
      <c r="AB174" s="33"/>
      <c r="AC174" s="33"/>
      <c r="AD174" s="33"/>
      <c r="AE174" s="33"/>
      <c r="AR174" s="196" t="s">
        <v>124</v>
      </c>
      <c r="AT174" s="196" t="s">
        <v>119</v>
      </c>
      <c r="AU174" s="196" t="s">
        <v>87</v>
      </c>
      <c r="AY174" s="16" t="s">
        <v>116</v>
      </c>
      <c r="BE174" s="197">
        <f>IF(N174="základní",J174,0)</f>
        <v>0</v>
      </c>
      <c r="BF174" s="197">
        <f>IF(N174="snížená",J174,0)</f>
        <v>0</v>
      </c>
      <c r="BG174" s="197">
        <f>IF(N174="zákl. přenesená",J174,0)</f>
        <v>0</v>
      </c>
      <c r="BH174" s="197">
        <f>IF(N174="sníž. přenesená",J174,0)</f>
        <v>0</v>
      </c>
      <c r="BI174" s="197">
        <f>IF(N174="nulová",J174,0)</f>
        <v>0</v>
      </c>
      <c r="BJ174" s="16" t="s">
        <v>85</v>
      </c>
      <c r="BK174" s="197">
        <f>ROUND(I174*H174,2)</f>
        <v>0</v>
      </c>
      <c r="BL174" s="16" t="s">
        <v>124</v>
      </c>
      <c r="BM174" s="196" t="s">
        <v>228</v>
      </c>
    </row>
    <row r="175" spans="1:65" s="2" customFormat="1" ht="19.2">
      <c r="A175" s="33"/>
      <c r="B175" s="34"/>
      <c r="C175" s="35"/>
      <c r="D175" s="198" t="s">
        <v>126</v>
      </c>
      <c r="E175" s="35"/>
      <c r="F175" s="199" t="s">
        <v>229</v>
      </c>
      <c r="G175" s="35"/>
      <c r="H175" s="35"/>
      <c r="I175" s="200"/>
      <c r="J175" s="35"/>
      <c r="K175" s="35"/>
      <c r="L175" s="38"/>
      <c r="M175" s="201"/>
      <c r="N175" s="202"/>
      <c r="O175" s="70"/>
      <c r="P175" s="70"/>
      <c r="Q175" s="70"/>
      <c r="R175" s="70"/>
      <c r="S175" s="70"/>
      <c r="T175" s="71"/>
      <c r="U175" s="33"/>
      <c r="V175" s="33"/>
      <c r="W175" s="33"/>
      <c r="X175" s="33"/>
      <c r="Y175" s="33"/>
      <c r="Z175" s="33"/>
      <c r="AA175" s="33"/>
      <c r="AB175" s="33"/>
      <c r="AC175" s="33"/>
      <c r="AD175" s="33"/>
      <c r="AE175" s="33"/>
      <c r="AT175" s="16" t="s">
        <v>126</v>
      </c>
      <c r="AU175" s="16" t="s">
        <v>87</v>
      </c>
    </row>
    <row r="176" spans="1:65" s="2" customFormat="1" ht="16.5" customHeight="1">
      <c r="A176" s="33"/>
      <c r="B176" s="34"/>
      <c r="C176" s="185" t="s">
        <v>230</v>
      </c>
      <c r="D176" s="185" t="s">
        <v>119</v>
      </c>
      <c r="E176" s="186" t="s">
        <v>231</v>
      </c>
      <c r="F176" s="187" t="s">
        <v>232</v>
      </c>
      <c r="G176" s="188" t="s">
        <v>122</v>
      </c>
      <c r="H176" s="189">
        <v>14500</v>
      </c>
      <c r="I176" s="190"/>
      <c r="J176" s="191">
        <f>ROUND(I176*H176,2)</f>
        <v>0</v>
      </c>
      <c r="K176" s="187" t="s">
        <v>123</v>
      </c>
      <c r="L176" s="38"/>
      <c r="M176" s="192" t="s">
        <v>1</v>
      </c>
      <c r="N176" s="193" t="s">
        <v>42</v>
      </c>
      <c r="O176" s="70"/>
      <c r="P176" s="194">
        <f>O176*H176</f>
        <v>0</v>
      </c>
      <c r="Q176" s="194">
        <v>0</v>
      </c>
      <c r="R176" s="194">
        <f>Q176*H176</f>
        <v>0</v>
      </c>
      <c r="S176" s="194">
        <v>0</v>
      </c>
      <c r="T176" s="195">
        <f>S176*H176</f>
        <v>0</v>
      </c>
      <c r="U176" s="33"/>
      <c r="V176" s="33"/>
      <c r="W176" s="33"/>
      <c r="X176" s="33"/>
      <c r="Y176" s="33"/>
      <c r="Z176" s="33"/>
      <c r="AA176" s="33"/>
      <c r="AB176" s="33"/>
      <c r="AC176" s="33"/>
      <c r="AD176" s="33"/>
      <c r="AE176" s="33"/>
      <c r="AR176" s="196" t="s">
        <v>124</v>
      </c>
      <c r="AT176" s="196" t="s">
        <v>119</v>
      </c>
      <c r="AU176" s="196" t="s">
        <v>87</v>
      </c>
      <c r="AY176" s="16" t="s">
        <v>116</v>
      </c>
      <c r="BE176" s="197">
        <f>IF(N176="základní",J176,0)</f>
        <v>0</v>
      </c>
      <c r="BF176" s="197">
        <f>IF(N176="snížená",J176,0)</f>
        <v>0</v>
      </c>
      <c r="BG176" s="197">
        <f>IF(N176="zákl. přenesená",J176,0)</f>
        <v>0</v>
      </c>
      <c r="BH176" s="197">
        <f>IF(N176="sníž. přenesená",J176,0)</f>
        <v>0</v>
      </c>
      <c r="BI176" s="197">
        <f>IF(N176="nulová",J176,0)</f>
        <v>0</v>
      </c>
      <c r="BJ176" s="16" t="s">
        <v>85</v>
      </c>
      <c r="BK176" s="197">
        <f>ROUND(I176*H176,2)</f>
        <v>0</v>
      </c>
      <c r="BL176" s="16" t="s">
        <v>124</v>
      </c>
      <c r="BM176" s="196" t="s">
        <v>233</v>
      </c>
    </row>
    <row r="177" spans="1:65" s="2" customFormat="1" ht="28.8">
      <c r="A177" s="33"/>
      <c r="B177" s="34"/>
      <c r="C177" s="35"/>
      <c r="D177" s="198" t="s">
        <v>126</v>
      </c>
      <c r="E177" s="35"/>
      <c r="F177" s="199" t="s">
        <v>234</v>
      </c>
      <c r="G177" s="35"/>
      <c r="H177" s="35"/>
      <c r="I177" s="200"/>
      <c r="J177" s="35"/>
      <c r="K177" s="35"/>
      <c r="L177" s="38"/>
      <c r="M177" s="201"/>
      <c r="N177" s="202"/>
      <c r="O177" s="70"/>
      <c r="P177" s="70"/>
      <c r="Q177" s="70"/>
      <c r="R177" s="70"/>
      <c r="S177" s="70"/>
      <c r="T177" s="71"/>
      <c r="U177" s="33"/>
      <c r="V177" s="33"/>
      <c r="W177" s="33"/>
      <c r="X177" s="33"/>
      <c r="Y177" s="33"/>
      <c r="Z177" s="33"/>
      <c r="AA177" s="33"/>
      <c r="AB177" s="33"/>
      <c r="AC177" s="33"/>
      <c r="AD177" s="33"/>
      <c r="AE177" s="33"/>
      <c r="AT177" s="16" t="s">
        <v>126</v>
      </c>
      <c r="AU177" s="16" t="s">
        <v>87</v>
      </c>
    </row>
    <row r="178" spans="1:65" s="2" customFormat="1" ht="16.5" customHeight="1">
      <c r="A178" s="33"/>
      <c r="B178" s="34"/>
      <c r="C178" s="185" t="s">
        <v>235</v>
      </c>
      <c r="D178" s="185" t="s">
        <v>119</v>
      </c>
      <c r="E178" s="186" t="s">
        <v>236</v>
      </c>
      <c r="F178" s="187" t="s">
        <v>237</v>
      </c>
      <c r="G178" s="188" t="s">
        <v>122</v>
      </c>
      <c r="H178" s="189">
        <v>7250</v>
      </c>
      <c r="I178" s="190"/>
      <c r="J178" s="191">
        <f>ROUND(I178*H178,2)</f>
        <v>0</v>
      </c>
      <c r="K178" s="187" t="s">
        <v>123</v>
      </c>
      <c r="L178" s="38"/>
      <c r="M178" s="192" t="s">
        <v>1</v>
      </c>
      <c r="N178" s="193" t="s">
        <v>42</v>
      </c>
      <c r="O178" s="70"/>
      <c r="P178" s="194">
        <f>O178*H178</f>
        <v>0</v>
      </c>
      <c r="Q178" s="194">
        <v>0</v>
      </c>
      <c r="R178" s="194">
        <f>Q178*H178</f>
        <v>0</v>
      </c>
      <c r="S178" s="194">
        <v>0</v>
      </c>
      <c r="T178" s="195">
        <f>S178*H178</f>
        <v>0</v>
      </c>
      <c r="U178" s="33"/>
      <c r="V178" s="33"/>
      <c r="W178" s="33"/>
      <c r="X178" s="33"/>
      <c r="Y178" s="33"/>
      <c r="Z178" s="33"/>
      <c r="AA178" s="33"/>
      <c r="AB178" s="33"/>
      <c r="AC178" s="33"/>
      <c r="AD178" s="33"/>
      <c r="AE178" s="33"/>
      <c r="AR178" s="196" t="s">
        <v>124</v>
      </c>
      <c r="AT178" s="196" t="s">
        <v>119</v>
      </c>
      <c r="AU178" s="196" t="s">
        <v>87</v>
      </c>
      <c r="AY178" s="16" t="s">
        <v>116</v>
      </c>
      <c r="BE178" s="197">
        <f>IF(N178="základní",J178,0)</f>
        <v>0</v>
      </c>
      <c r="BF178" s="197">
        <f>IF(N178="snížená",J178,0)</f>
        <v>0</v>
      </c>
      <c r="BG178" s="197">
        <f>IF(N178="zákl. přenesená",J178,0)</f>
        <v>0</v>
      </c>
      <c r="BH178" s="197">
        <f>IF(N178="sníž. přenesená",J178,0)</f>
        <v>0</v>
      </c>
      <c r="BI178" s="197">
        <f>IF(N178="nulová",J178,0)</f>
        <v>0</v>
      </c>
      <c r="BJ178" s="16" t="s">
        <v>85</v>
      </c>
      <c r="BK178" s="197">
        <f>ROUND(I178*H178,2)</f>
        <v>0</v>
      </c>
      <c r="BL178" s="16" t="s">
        <v>124</v>
      </c>
      <c r="BM178" s="196" t="s">
        <v>238</v>
      </c>
    </row>
    <row r="179" spans="1:65" s="2" customFormat="1" ht="28.8">
      <c r="A179" s="33"/>
      <c r="B179" s="34"/>
      <c r="C179" s="35"/>
      <c r="D179" s="198" t="s">
        <v>126</v>
      </c>
      <c r="E179" s="35"/>
      <c r="F179" s="199" t="s">
        <v>239</v>
      </c>
      <c r="G179" s="35"/>
      <c r="H179" s="35"/>
      <c r="I179" s="200"/>
      <c r="J179" s="35"/>
      <c r="K179" s="35"/>
      <c r="L179" s="38"/>
      <c r="M179" s="201"/>
      <c r="N179" s="202"/>
      <c r="O179" s="70"/>
      <c r="P179" s="70"/>
      <c r="Q179" s="70"/>
      <c r="R179" s="70"/>
      <c r="S179" s="70"/>
      <c r="T179" s="71"/>
      <c r="U179" s="33"/>
      <c r="V179" s="33"/>
      <c r="W179" s="33"/>
      <c r="X179" s="33"/>
      <c r="Y179" s="33"/>
      <c r="Z179" s="33"/>
      <c r="AA179" s="33"/>
      <c r="AB179" s="33"/>
      <c r="AC179" s="33"/>
      <c r="AD179" s="33"/>
      <c r="AE179" s="33"/>
      <c r="AT179" s="16" t="s">
        <v>126</v>
      </c>
      <c r="AU179" s="16" t="s">
        <v>87</v>
      </c>
    </row>
    <row r="180" spans="1:65" s="2" customFormat="1" ht="16.5" customHeight="1">
      <c r="A180" s="33"/>
      <c r="B180" s="34"/>
      <c r="C180" s="185" t="s">
        <v>7</v>
      </c>
      <c r="D180" s="185" t="s">
        <v>119</v>
      </c>
      <c r="E180" s="186" t="s">
        <v>240</v>
      </c>
      <c r="F180" s="187" t="s">
        <v>241</v>
      </c>
      <c r="G180" s="188" t="s">
        <v>130</v>
      </c>
      <c r="H180" s="189">
        <v>0.38500000000000001</v>
      </c>
      <c r="I180" s="190"/>
      <c r="J180" s="191">
        <f>ROUND(I180*H180,2)</f>
        <v>0</v>
      </c>
      <c r="K180" s="187" t="s">
        <v>123</v>
      </c>
      <c r="L180" s="38"/>
      <c r="M180" s="192" t="s">
        <v>1</v>
      </c>
      <c r="N180" s="193" t="s">
        <v>42</v>
      </c>
      <c r="O180" s="70"/>
      <c r="P180" s="194">
        <f>O180*H180</f>
        <v>0</v>
      </c>
      <c r="Q180" s="194">
        <v>0</v>
      </c>
      <c r="R180" s="194">
        <f>Q180*H180</f>
        <v>0</v>
      </c>
      <c r="S180" s="194">
        <v>0</v>
      </c>
      <c r="T180" s="195">
        <f>S180*H180</f>
        <v>0</v>
      </c>
      <c r="U180" s="33"/>
      <c r="V180" s="33"/>
      <c r="W180" s="33"/>
      <c r="X180" s="33"/>
      <c r="Y180" s="33"/>
      <c r="Z180" s="33"/>
      <c r="AA180" s="33"/>
      <c r="AB180" s="33"/>
      <c r="AC180" s="33"/>
      <c r="AD180" s="33"/>
      <c r="AE180" s="33"/>
      <c r="AR180" s="196" t="s">
        <v>124</v>
      </c>
      <c r="AT180" s="196" t="s">
        <v>119</v>
      </c>
      <c r="AU180" s="196" t="s">
        <v>87</v>
      </c>
      <c r="AY180" s="16" t="s">
        <v>116</v>
      </c>
      <c r="BE180" s="197">
        <f>IF(N180="základní",J180,0)</f>
        <v>0</v>
      </c>
      <c r="BF180" s="197">
        <f>IF(N180="snížená",J180,0)</f>
        <v>0</v>
      </c>
      <c r="BG180" s="197">
        <f>IF(N180="zákl. přenesená",J180,0)</f>
        <v>0</v>
      </c>
      <c r="BH180" s="197">
        <f>IF(N180="sníž. přenesená",J180,0)</f>
        <v>0</v>
      </c>
      <c r="BI180" s="197">
        <f>IF(N180="nulová",J180,0)</f>
        <v>0</v>
      </c>
      <c r="BJ180" s="16" t="s">
        <v>85</v>
      </c>
      <c r="BK180" s="197">
        <f>ROUND(I180*H180,2)</f>
        <v>0</v>
      </c>
      <c r="BL180" s="16" t="s">
        <v>124</v>
      </c>
      <c r="BM180" s="196" t="s">
        <v>242</v>
      </c>
    </row>
    <row r="181" spans="1:65" s="2" customFormat="1" ht="48">
      <c r="A181" s="33"/>
      <c r="B181" s="34"/>
      <c r="C181" s="35"/>
      <c r="D181" s="198" t="s">
        <v>126</v>
      </c>
      <c r="E181" s="35"/>
      <c r="F181" s="199" t="s">
        <v>243</v>
      </c>
      <c r="G181" s="35"/>
      <c r="H181" s="35"/>
      <c r="I181" s="200"/>
      <c r="J181" s="35"/>
      <c r="K181" s="35"/>
      <c r="L181" s="38"/>
      <c r="M181" s="201"/>
      <c r="N181" s="202"/>
      <c r="O181" s="70"/>
      <c r="P181" s="70"/>
      <c r="Q181" s="70"/>
      <c r="R181" s="70"/>
      <c r="S181" s="70"/>
      <c r="T181" s="71"/>
      <c r="U181" s="33"/>
      <c r="V181" s="33"/>
      <c r="W181" s="33"/>
      <c r="X181" s="33"/>
      <c r="Y181" s="33"/>
      <c r="Z181" s="33"/>
      <c r="AA181" s="33"/>
      <c r="AB181" s="33"/>
      <c r="AC181" s="33"/>
      <c r="AD181" s="33"/>
      <c r="AE181" s="33"/>
      <c r="AT181" s="16" t="s">
        <v>126</v>
      </c>
      <c r="AU181" s="16" t="s">
        <v>87</v>
      </c>
    </row>
    <row r="182" spans="1:65" s="13" customFormat="1" ht="10.199999999999999">
      <c r="B182" s="203"/>
      <c r="C182" s="204"/>
      <c r="D182" s="198" t="s">
        <v>139</v>
      </c>
      <c r="E182" s="205" t="s">
        <v>1</v>
      </c>
      <c r="F182" s="206" t="s">
        <v>244</v>
      </c>
      <c r="G182" s="204"/>
      <c r="H182" s="207">
        <v>0.38500000000000001</v>
      </c>
      <c r="I182" s="208"/>
      <c r="J182" s="204"/>
      <c r="K182" s="204"/>
      <c r="L182" s="209"/>
      <c r="M182" s="210"/>
      <c r="N182" s="211"/>
      <c r="O182" s="211"/>
      <c r="P182" s="211"/>
      <c r="Q182" s="211"/>
      <c r="R182" s="211"/>
      <c r="S182" s="211"/>
      <c r="T182" s="212"/>
      <c r="AT182" s="213" t="s">
        <v>139</v>
      </c>
      <c r="AU182" s="213" t="s">
        <v>87</v>
      </c>
      <c r="AV182" s="13" t="s">
        <v>87</v>
      </c>
      <c r="AW182" s="13" t="s">
        <v>34</v>
      </c>
      <c r="AX182" s="13" t="s">
        <v>85</v>
      </c>
      <c r="AY182" s="213" t="s">
        <v>116</v>
      </c>
    </row>
    <row r="183" spans="1:65" s="2" customFormat="1" ht="16.5" customHeight="1">
      <c r="A183" s="33"/>
      <c r="B183" s="34"/>
      <c r="C183" s="185" t="s">
        <v>245</v>
      </c>
      <c r="D183" s="185" t="s">
        <v>119</v>
      </c>
      <c r="E183" s="186" t="s">
        <v>246</v>
      </c>
      <c r="F183" s="187" t="s">
        <v>247</v>
      </c>
      <c r="G183" s="188" t="s">
        <v>130</v>
      </c>
      <c r="H183" s="189">
        <v>0.14699999999999999</v>
      </c>
      <c r="I183" s="190"/>
      <c r="J183" s="191">
        <f>ROUND(I183*H183,2)</f>
        <v>0</v>
      </c>
      <c r="K183" s="187" t="s">
        <v>123</v>
      </c>
      <c r="L183" s="38"/>
      <c r="M183" s="192" t="s">
        <v>1</v>
      </c>
      <c r="N183" s="193" t="s">
        <v>42</v>
      </c>
      <c r="O183" s="70"/>
      <c r="P183" s="194">
        <f>O183*H183</f>
        <v>0</v>
      </c>
      <c r="Q183" s="194">
        <v>0</v>
      </c>
      <c r="R183" s="194">
        <f>Q183*H183</f>
        <v>0</v>
      </c>
      <c r="S183" s="194">
        <v>0</v>
      </c>
      <c r="T183" s="195">
        <f>S183*H183</f>
        <v>0</v>
      </c>
      <c r="U183" s="33"/>
      <c r="V183" s="33"/>
      <c r="W183" s="33"/>
      <c r="X183" s="33"/>
      <c r="Y183" s="33"/>
      <c r="Z183" s="33"/>
      <c r="AA183" s="33"/>
      <c r="AB183" s="33"/>
      <c r="AC183" s="33"/>
      <c r="AD183" s="33"/>
      <c r="AE183" s="33"/>
      <c r="AR183" s="196" t="s">
        <v>124</v>
      </c>
      <c r="AT183" s="196" t="s">
        <v>119</v>
      </c>
      <c r="AU183" s="196" t="s">
        <v>87</v>
      </c>
      <c r="AY183" s="16" t="s">
        <v>116</v>
      </c>
      <c r="BE183" s="197">
        <f>IF(N183="základní",J183,0)</f>
        <v>0</v>
      </c>
      <c r="BF183" s="197">
        <f>IF(N183="snížená",J183,0)</f>
        <v>0</v>
      </c>
      <c r="BG183" s="197">
        <f>IF(N183="zákl. přenesená",J183,0)</f>
        <v>0</v>
      </c>
      <c r="BH183" s="197">
        <f>IF(N183="sníž. přenesená",J183,0)</f>
        <v>0</v>
      </c>
      <c r="BI183" s="197">
        <f>IF(N183="nulová",J183,0)</f>
        <v>0</v>
      </c>
      <c r="BJ183" s="16" t="s">
        <v>85</v>
      </c>
      <c r="BK183" s="197">
        <f>ROUND(I183*H183,2)</f>
        <v>0</v>
      </c>
      <c r="BL183" s="16" t="s">
        <v>124</v>
      </c>
      <c r="BM183" s="196" t="s">
        <v>248</v>
      </c>
    </row>
    <row r="184" spans="1:65" s="2" customFormat="1" ht="48">
      <c r="A184" s="33"/>
      <c r="B184" s="34"/>
      <c r="C184" s="35"/>
      <c r="D184" s="198" t="s">
        <v>126</v>
      </c>
      <c r="E184" s="35"/>
      <c r="F184" s="199" t="s">
        <v>249</v>
      </c>
      <c r="G184" s="35"/>
      <c r="H184" s="35"/>
      <c r="I184" s="200"/>
      <c r="J184" s="35"/>
      <c r="K184" s="35"/>
      <c r="L184" s="38"/>
      <c r="M184" s="201"/>
      <c r="N184" s="202"/>
      <c r="O184" s="70"/>
      <c r="P184" s="70"/>
      <c r="Q184" s="70"/>
      <c r="R184" s="70"/>
      <c r="S184" s="70"/>
      <c r="T184" s="71"/>
      <c r="U184" s="33"/>
      <c r="V184" s="33"/>
      <c r="W184" s="33"/>
      <c r="X184" s="33"/>
      <c r="Y184" s="33"/>
      <c r="Z184" s="33"/>
      <c r="AA184" s="33"/>
      <c r="AB184" s="33"/>
      <c r="AC184" s="33"/>
      <c r="AD184" s="33"/>
      <c r="AE184" s="33"/>
      <c r="AT184" s="16" t="s">
        <v>126</v>
      </c>
      <c r="AU184" s="16" t="s">
        <v>87</v>
      </c>
    </row>
    <row r="185" spans="1:65" s="13" customFormat="1" ht="10.199999999999999">
      <c r="B185" s="203"/>
      <c r="C185" s="204"/>
      <c r="D185" s="198" t="s">
        <v>139</v>
      </c>
      <c r="E185" s="205" t="s">
        <v>1</v>
      </c>
      <c r="F185" s="206" t="s">
        <v>250</v>
      </c>
      <c r="G185" s="204"/>
      <c r="H185" s="207">
        <v>0.14699999999999999</v>
      </c>
      <c r="I185" s="208"/>
      <c r="J185" s="204"/>
      <c r="K185" s="204"/>
      <c r="L185" s="209"/>
      <c r="M185" s="210"/>
      <c r="N185" s="211"/>
      <c r="O185" s="211"/>
      <c r="P185" s="211"/>
      <c r="Q185" s="211"/>
      <c r="R185" s="211"/>
      <c r="S185" s="211"/>
      <c r="T185" s="212"/>
      <c r="AT185" s="213" t="s">
        <v>139</v>
      </c>
      <c r="AU185" s="213" t="s">
        <v>87</v>
      </c>
      <c r="AV185" s="13" t="s">
        <v>87</v>
      </c>
      <c r="AW185" s="13" t="s">
        <v>34</v>
      </c>
      <c r="AX185" s="13" t="s">
        <v>85</v>
      </c>
      <c r="AY185" s="213" t="s">
        <v>116</v>
      </c>
    </row>
    <row r="186" spans="1:65" s="2" customFormat="1" ht="16.5" customHeight="1">
      <c r="A186" s="33"/>
      <c r="B186" s="34"/>
      <c r="C186" s="185" t="s">
        <v>251</v>
      </c>
      <c r="D186" s="185" t="s">
        <v>119</v>
      </c>
      <c r="E186" s="186" t="s">
        <v>252</v>
      </c>
      <c r="F186" s="187" t="s">
        <v>253</v>
      </c>
      <c r="G186" s="188" t="s">
        <v>157</v>
      </c>
      <c r="H186" s="189">
        <v>458.42</v>
      </c>
      <c r="I186" s="190"/>
      <c r="J186" s="191">
        <f>ROUND(I186*H186,2)</f>
        <v>0</v>
      </c>
      <c r="K186" s="187" t="s">
        <v>123</v>
      </c>
      <c r="L186" s="38"/>
      <c r="M186" s="192" t="s">
        <v>1</v>
      </c>
      <c r="N186" s="193" t="s">
        <v>42</v>
      </c>
      <c r="O186" s="70"/>
      <c r="P186" s="194">
        <f>O186*H186</f>
        <v>0</v>
      </c>
      <c r="Q186" s="194">
        <v>0</v>
      </c>
      <c r="R186" s="194">
        <f>Q186*H186</f>
        <v>0</v>
      </c>
      <c r="S186" s="194">
        <v>0</v>
      </c>
      <c r="T186" s="195">
        <f>S186*H186</f>
        <v>0</v>
      </c>
      <c r="U186" s="33"/>
      <c r="V186" s="33"/>
      <c r="W186" s="33"/>
      <c r="X186" s="33"/>
      <c r="Y186" s="33"/>
      <c r="Z186" s="33"/>
      <c r="AA186" s="33"/>
      <c r="AB186" s="33"/>
      <c r="AC186" s="33"/>
      <c r="AD186" s="33"/>
      <c r="AE186" s="33"/>
      <c r="AR186" s="196" t="s">
        <v>124</v>
      </c>
      <c r="AT186" s="196" t="s">
        <v>119</v>
      </c>
      <c r="AU186" s="196" t="s">
        <v>87</v>
      </c>
      <c r="AY186" s="16" t="s">
        <v>116</v>
      </c>
      <c r="BE186" s="197">
        <f>IF(N186="základní",J186,0)</f>
        <v>0</v>
      </c>
      <c r="BF186" s="197">
        <f>IF(N186="snížená",J186,0)</f>
        <v>0</v>
      </c>
      <c r="BG186" s="197">
        <f>IF(N186="zákl. přenesená",J186,0)</f>
        <v>0</v>
      </c>
      <c r="BH186" s="197">
        <f>IF(N186="sníž. přenesená",J186,0)</f>
        <v>0</v>
      </c>
      <c r="BI186" s="197">
        <f>IF(N186="nulová",J186,0)</f>
        <v>0</v>
      </c>
      <c r="BJ186" s="16" t="s">
        <v>85</v>
      </c>
      <c r="BK186" s="197">
        <f>ROUND(I186*H186,2)</f>
        <v>0</v>
      </c>
      <c r="BL186" s="16" t="s">
        <v>124</v>
      </c>
      <c r="BM186" s="196" t="s">
        <v>254</v>
      </c>
    </row>
    <row r="187" spans="1:65" s="2" customFormat="1" ht="48">
      <c r="A187" s="33"/>
      <c r="B187" s="34"/>
      <c r="C187" s="35"/>
      <c r="D187" s="198" t="s">
        <v>126</v>
      </c>
      <c r="E187" s="35"/>
      <c r="F187" s="199" t="s">
        <v>255</v>
      </c>
      <c r="G187" s="35"/>
      <c r="H187" s="35"/>
      <c r="I187" s="200"/>
      <c r="J187" s="35"/>
      <c r="K187" s="35"/>
      <c r="L187" s="38"/>
      <c r="M187" s="201"/>
      <c r="N187" s="202"/>
      <c r="O187" s="70"/>
      <c r="P187" s="70"/>
      <c r="Q187" s="70"/>
      <c r="R187" s="70"/>
      <c r="S187" s="70"/>
      <c r="T187" s="71"/>
      <c r="U187" s="33"/>
      <c r="V187" s="33"/>
      <c r="W187" s="33"/>
      <c r="X187" s="33"/>
      <c r="Y187" s="33"/>
      <c r="Z187" s="33"/>
      <c r="AA187" s="33"/>
      <c r="AB187" s="33"/>
      <c r="AC187" s="33"/>
      <c r="AD187" s="33"/>
      <c r="AE187" s="33"/>
      <c r="AT187" s="16" t="s">
        <v>126</v>
      </c>
      <c r="AU187" s="16" t="s">
        <v>87</v>
      </c>
    </row>
    <row r="188" spans="1:65" s="13" customFormat="1" ht="10.199999999999999">
      <c r="B188" s="203"/>
      <c r="C188" s="204"/>
      <c r="D188" s="198" t="s">
        <v>139</v>
      </c>
      <c r="E188" s="205" t="s">
        <v>1</v>
      </c>
      <c r="F188" s="206" t="s">
        <v>256</v>
      </c>
      <c r="G188" s="204"/>
      <c r="H188" s="207">
        <v>145.88999999999999</v>
      </c>
      <c r="I188" s="208"/>
      <c r="J188" s="204"/>
      <c r="K188" s="204"/>
      <c r="L188" s="209"/>
      <c r="M188" s="210"/>
      <c r="N188" s="211"/>
      <c r="O188" s="211"/>
      <c r="P188" s="211"/>
      <c r="Q188" s="211"/>
      <c r="R188" s="211"/>
      <c r="S188" s="211"/>
      <c r="T188" s="212"/>
      <c r="AT188" s="213" t="s">
        <v>139</v>
      </c>
      <c r="AU188" s="213" t="s">
        <v>87</v>
      </c>
      <c r="AV188" s="13" t="s">
        <v>87</v>
      </c>
      <c r="AW188" s="13" t="s">
        <v>34</v>
      </c>
      <c r="AX188" s="13" t="s">
        <v>77</v>
      </c>
      <c r="AY188" s="213" t="s">
        <v>116</v>
      </c>
    </row>
    <row r="189" spans="1:65" s="13" customFormat="1" ht="10.199999999999999">
      <c r="B189" s="203"/>
      <c r="C189" s="204"/>
      <c r="D189" s="198" t="s">
        <v>139</v>
      </c>
      <c r="E189" s="205" t="s">
        <v>1</v>
      </c>
      <c r="F189" s="206" t="s">
        <v>257</v>
      </c>
      <c r="G189" s="204"/>
      <c r="H189" s="207">
        <v>312.52999999999997</v>
      </c>
      <c r="I189" s="208"/>
      <c r="J189" s="204"/>
      <c r="K189" s="204"/>
      <c r="L189" s="209"/>
      <c r="M189" s="210"/>
      <c r="N189" s="211"/>
      <c r="O189" s="211"/>
      <c r="P189" s="211"/>
      <c r="Q189" s="211"/>
      <c r="R189" s="211"/>
      <c r="S189" s="211"/>
      <c r="T189" s="212"/>
      <c r="AT189" s="213" t="s">
        <v>139</v>
      </c>
      <c r="AU189" s="213" t="s">
        <v>87</v>
      </c>
      <c r="AV189" s="13" t="s">
        <v>87</v>
      </c>
      <c r="AW189" s="13" t="s">
        <v>34</v>
      </c>
      <c r="AX189" s="13" t="s">
        <v>77</v>
      </c>
      <c r="AY189" s="213" t="s">
        <v>116</v>
      </c>
    </row>
    <row r="190" spans="1:65" s="14" customFormat="1" ht="10.199999999999999">
      <c r="B190" s="214"/>
      <c r="C190" s="215"/>
      <c r="D190" s="198" t="s">
        <v>139</v>
      </c>
      <c r="E190" s="216" t="s">
        <v>1</v>
      </c>
      <c r="F190" s="217" t="s">
        <v>152</v>
      </c>
      <c r="G190" s="215"/>
      <c r="H190" s="218">
        <v>458.41999999999996</v>
      </c>
      <c r="I190" s="219"/>
      <c r="J190" s="215"/>
      <c r="K190" s="215"/>
      <c r="L190" s="220"/>
      <c r="M190" s="221"/>
      <c r="N190" s="222"/>
      <c r="O190" s="222"/>
      <c r="P190" s="222"/>
      <c r="Q190" s="222"/>
      <c r="R190" s="222"/>
      <c r="S190" s="222"/>
      <c r="T190" s="223"/>
      <c r="AT190" s="224" t="s">
        <v>139</v>
      </c>
      <c r="AU190" s="224" t="s">
        <v>87</v>
      </c>
      <c r="AV190" s="14" t="s">
        <v>124</v>
      </c>
      <c r="AW190" s="14" t="s">
        <v>34</v>
      </c>
      <c r="AX190" s="14" t="s">
        <v>85</v>
      </c>
      <c r="AY190" s="224" t="s">
        <v>116</v>
      </c>
    </row>
    <row r="191" spans="1:65" s="2" customFormat="1" ht="16.5" customHeight="1">
      <c r="A191" s="33"/>
      <c r="B191" s="34"/>
      <c r="C191" s="185" t="s">
        <v>258</v>
      </c>
      <c r="D191" s="185" t="s">
        <v>119</v>
      </c>
      <c r="E191" s="186" t="s">
        <v>259</v>
      </c>
      <c r="F191" s="187" t="s">
        <v>260</v>
      </c>
      <c r="G191" s="188" t="s">
        <v>136</v>
      </c>
      <c r="H191" s="189">
        <v>100</v>
      </c>
      <c r="I191" s="190"/>
      <c r="J191" s="191">
        <f>ROUND(I191*H191,2)</f>
        <v>0</v>
      </c>
      <c r="K191" s="187" t="s">
        <v>123</v>
      </c>
      <c r="L191" s="38"/>
      <c r="M191" s="192" t="s">
        <v>1</v>
      </c>
      <c r="N191" s="193" t="s">
        <v>42</v>
      </c>
      <c r="O191" s="70"/>
      <c r="P191" s="194">
        <f>O191*H191</f>
        <v>0</v>
      </c>
      <c r="Q191" s="194">
        <v>0</v>
      </c>
      <c r="R191" s="194">
        <f>Q191*H191</f>
        <v>0</v>
      </c>
      <c r="S191" s="194">
        <v>0</v>
      </c>
      <c r="T191" s="195">
        <f>S191*H191</f>
        <v>0</v>
      </c>
      <c r="U191" s="33"/>
      <c r="V191" s="33"/>
      <c r="W191" s="33"/>
      <c r="X191" s="33"/>
      <c r="Y191" s="33"/>
      <c r="Z191" s="33"/>
      <c r="AA191" s="33"/>
      <c r="AB191" s="33"/>
      <c r="AC191" s="33"/>
      <c r="AD191" s="33"/>
      <c r="AE191" s="33"/>
      <c r="AR191" s="196" t="s">
        <v>124</v>
      </c>
      <c r="AT191" s="196" t="s">
        <v>119</v>
      </c>
      <c r="AU191" s="196" t="s">
        <v>87</v>
      </c>
      <c r="AY191" s="16" t="s">
        <v>116</v>
      </c>
      <c r="BE191" s="197">
        <f>IF(N191="základní",J191,0)</f>
        <v>0</v>
      </c>
      <c r="BF191" s="197">
        <f>IF(N191="snížená",J191,0)</f>
        <v>0</v>
      </c>
      <c r="BG191" s="197">
        <f>IF(N191="zákl. přenesená",J191,0)</f>
        <v>0</v>
      </c>
      <c r="BH191" s="197">
        <f>IF(N191="sníž. přenesená",J191,0)</f>
        <v>0</v>
      </c>
      <c r="BI191" s="197">
        <f>IF(N191="nulová",J191,0)</f>
        <v>0</v>
      </c>
      <c r="BJ191" s="16" t="s">
        <v>85</v>
      </c>
      <c r="BK191" s="197">
        <f>ROUND(I191*H191,2)</f>
        <v>0</v>
      </c>
      <c r="BL191" s="16" t="s">
        <v>124</v>
      </c>
      <c r="BM191" s="196" t="s">
        <v>261</v>
      </c>
    </row>
    <row r="192" spans="1:65" s="2" customFormat="1" ht="28.8">
      <c r="A192" s="33"/>
      <c r="B192" s="34"/>
      <c r="C192" s="35"/>
      <c r="D192" s="198" t="s">
        <v>126</v>
      </c>
      <c r="E192" s="35"/>
      <c r="F192" s="199" t="s">
        <v>262</v>
      </c>
      <c r="G192" s="35"/>
      <c r="H192" s="35"/>
      <c r="I192" s="200"/>
      <c r="J192" s="35"/>
      <c r="K192" s="35"/>
      <c r="L192" s="38"/>
      <c r="M192" s="201"/>
      <c r="N192" s="202"/>
      <c r="O192" s="70"/>
      <c r="P192" s="70"/>
      <c r="Q192" s="70"/>
      <c r="R192" s="70"/>
      <c r="S192" s="70"/>
      <c r="T192" s="71"/>
      <c r="U192" s="33"/>
      <c r="V192" s="33"/>
      <c r="W192" s="33"/>
      <c r="X192" s="33"/>
      <c r="Y192" s="33"/>
      <c r="Z192" s="33"/>
      <c r="AA192" s="33"/>
      <c r="AB192" s="33"/>
      <c r="AC192" s="33"/>
      <c r="AD192" s="33"/>
      <c r="AE192" s="33"/>
      <c r="AT192" s="16" t="s">
        <v>126</v>
      </c>
      <c r="AU192" s="16" t="s">
        <v>87</v>
      </c>
    </row>
    <row r="193" spans="1:65" s="2" customFormat="1" ht="16.5" customHeight="1">
      <c r="A193" s="33"/>
      <c r="B193" s="34"/>
      <c r="C193" s="185" t="s">
        <v>263</v>
      </c>
      <c r="D193" s="185" t="s">
        <v>119</v>
      </c>
      <c r="E193" s="186" t="s">
        <v>134</v>
      </c>
      <c r="F193" s="187" t="s">
        <v>135</v>
      </c>
      <c r="G193" s="188" t="s">
        <v>136</v>
      </c>
      <c r="H193" s="189">
        <v>40</v>
      </c>
      <c r="I193" s="190"/>
      <c r="J193" s="191">
        <f>ROUND(I193*H193,2)</f>
        <v>0</v>
      </c>
      <c r="K193" s="187" t="s">
        <v>123</v>
      </c>
      <c r="L193" s="38"/>
      <c r="M193" s="192" t="s">
        <v>1</v>
      </c>
      <c r="N193" s="193" t="s">
        <v>42</v>
      </c>
      <c r="O193" s="70"/>
      <c r="P193" s="194">
        <f>O193*H193</f>
        <v>0</v>
      </c>
      <c r="Q193" s="194">
        <v>0</v>
      </c>
      <c r="R193" s="194">
        <f>Q193*H193</f>
        <v>0</v>
      </c>
      <c r="S193" s="194">
        <v>0</v>
      </c>
      <c r="T193" s="195">
        <f>S193*H193</f>
        <v>0</v>
      </c>
      <c r="U193" s="33"/>
      <c r="V193" s="33"/>
      <c r="W193" s="33"/>
      <c r="X193" s="33"/>
      <c r="Y193" s="33"/>
      <c r="Z193" s="33"/>
      <c r="AA193" s="33"/>
      <c r="AB193" s="33"/>
      <c r="AC193" s="33"/>
      <c r="AD193" s="33"/>
      <c r="AE193" s="33"/>
      <c r="AR193" s="196" t="s">
        <v>124</v>
      </c>
      <c r="AT193" s="196" t="s">
        <v>119</v>
      </c>
      <c r="AU193" s="196" t="s">
        <v>87</v>
      </c>
      <c r="AY193" s="16" t="s">
        <v>116</v>
      </c>
      <c r="BE193" s="197">
        <f>IF(N193="základní",J193,0)</f>
        <v>0</v>
      </c>
      <c r="BF193" s="197">
        <f>IF(N193="snížená",J193,0)</f>
        <v>0</v>
      </c>
      <c r="BG193" s="197">
        <f>IF(N193="zákl. přenesená",J193,0)</f>
        <v>0</v>
      </c>
      <c r="BH193" s="197">
        <f>IF(N193="sníž. přenesená",J193,0)</f>
        <v>0</v>
      </c>
      <c r="BI193" s="197">
        <f>IF(N193="nulová",J193,0)</f>
        <v>0</v>
      </c>
      <c r="BJ193" s="16" t="s">
        <v>85</v>
      </c>
      <c r="BK193" s="197">
        <f>ROUND(I193*H193,2)</f>
        <v>0</v>
      </c>
      <c r="BL193" s="16" t="s">
        <v>124</v>
      </c>
      <c r="BM193" s="196" t="s">
        <v>264</v>
      </c>
    </row>
    <row r="194" spans="1:65" s="2" customFormat="1" ht="28.8">
      <c r="A194" s="33"/>
      <c r="B194" s="34"/>
      <c r="C194" s="35"/>
      <c r="D194" s="198" t="s">
        <v>126</v>
      </c>
      <c r="E194" s="35"/>
      <c r="F194" s="199" t="s">
        <v>138</v>
      </c>
      <c r="G194" s="35"/>
      <c r="H194" s="35"/>
      <c r="I194" s="200"/>
      <c r="J194" s="35"/>
      <c r="K194" s="35"/>
      <c r="L194" s="38"/>
      <c r="M194" s="201"/>
      <c r="N194" s="202"/>
      <c r="O194" s="70"/>
      <c r="P194" s="70"/>
      <c r="Q194" s="70"/>
      <c r="R194" s="70"/>
      <c r="S194" s="70"/>
      <c r="T194" s="71"/>
      <c r="U194" s="33"/>
      <c r="V194" s="33"/>
      <c r="W194" s="33"/>
      <c r="X194" s="33"/>
      <c r="Y194" s="33"/>
      <c r="Z194" s="33"/>
      <c r="AA194" s="33"/>
      <c r="AB194" s="33"/>
      <c r="AC194" s="33"/>
      <c r="AD194" s="33"/>
      <c r="AE194" s="33"/>
      <c r="AT194" s="16" t="s">
        <v>126</v>
      </c>
      <c r="AU194" s="16" t="s">
        <v>87</v>
      </c>
    </row>
    <row r="195" spans="1:65" s="2" customFormat="1" ht="16.5" customHeight="1">
      <c r="A195" s="33"/>
      <c r="B195" s="34"/>
      <c r="C195" s="185" t="s">
        <v>265</v>
      </c>
      <c r="D195" s="185" t="s">
        <v>119</v>
      </c>
      <c r="E195" s="186" t="s">
        <v>266</v>
      </c>
      <c r="F195" s="187" t="s">
        <v>267</v>
      </c>
      <c r="G195" s="188" t="s">
        <v>130</v>
      </c>
      <c r="H195" s="189">
        <v>2.4</v>
      </c>
      <c r="I195" s="190"/>
      <c r="J195" s="191">
        <f>ROUND(I195*H195,2)</f>
        <v>0</v>
      </c>
      <c r="K195" s="187" t="s">
        <v>123</v>
      </c>
      <c r="L195" s="38"/>
      <c r="M195" s="192" t="s">
        <v>1</v>
      </c>
      <c r="N195" s="193" t="s">
        <v>42</v>
      </c>
      <c r="O195" s="70"/>
      <c r="P195" s="194">
        <f>O195*H195</f>
        <v>0</v>
      </c>
      <c r="Q195" s="194">
        <v>0</v>
      </c>
      <c r="R195" s="194">
        <f>Q195*H195</f>
        <v>0</v>
      </c>
      <c r="S195" s="194">
        <v>0</v>
      </c>
      <c r="T195" s="195">
        <f>S195*H195</f>
        <v>0</v>
      </c>
      <c r="U195" s="33"/>
      <c r="V195" s="33"/>
      <c r="W195" s="33"/>
      <c r="X195" s="33"/>
      <c r="Y195" s="33"/>
      <c r="Z195" s="33"/>
      <c r="AA195" s="33"/>
      <c r="AB195" s="33"/>
      <c r="AC195" s="33"/>
      <c r="AD195" s="33"/>
      <c r="AE195" s="33"/>
      <c r="AR195" s="196" t="s">
        <v>124</v>
      </c>
      <c r="AT195" s="196" t="s">
        <v>119</v>
      </c>
      <c r="AU195" s="196" t="s">
        <v>87</v>
      </c>
      <c r="AY195" s="16" t="s">
        <v>116</v>
      </c>
      <c r="BE195" s="197">
        <f>IF(N195="základní",J195,0)</f>
        <v>0</v>
      </c>
      <c r="BF195" s="197">
        <f>IF(N195="snížená",J195,0)</f>
        <v>0</v>
      </c>
      <c r="BG195" s="197">
        <f>IF(N195="zákl. přenesená",J195,0)</f>
        <v>0</v>
      </c>
      <c r="BH195" s="197">
        <f>IF(N195="sníž. přenesená",J195,0)</f>
        <v>0</v>
      </c>
      <c r="BI195" s="197">
        <f>IF(N195="nulová",J195,0)</f>
        <v>0</v>
      </c>
      <c r="BJ195" s="16" t="s">
        <v>85</v>
      </c>
      <c r="BK195" s="197">
        <f>ROUND(I195*H195,2)</f>
        <v>0</v>
      </c>
      <c r="BL195" s="16" t="s">
        <v>124</v>
      </c>
      <c r="BM195" s="196" t="s">
        <v>268</v>
      </c>
    </row>
    <row r="196" spans="1:65" s="2" customFormat="1" ht="48">
      <c r="A196" s="33"/>
      <c r="B196" s="34"/>
      <c r="C196" s="35"/>
      <c r="D196" s="198" t="s">
        <v>126</v>
      </c>
      <c r="E196" s="35"/>
      <c r="F196" s="199" t="s">
        <v>269</v>
      </c>
      <c r="G196" s="35"/>
      <c r="H196" s="35"/>
      <c r="I196" s="200"/>
      <c r="J196" s="35"/>
      <c r="K196" s="35"/>
      <c r="L196" s="38"/>
      <c r="M196" s="201"/>
      <c r="N196" s="202"/>
      <c r="O196" s="70"/>
      <c r="P196" s="70"/>
      <c r="Q196" s="70"/>
      <c r="R196" s="70"/>
      <c r="S196" s="70"/>
      <c r="T196" s="71"/>
      <c r="U196" s="33"/>
      <c r="V196" s="33"/>
      <c r="W196" s="33"/>
      <c r="X196" s="33"/>
      <c r="Y196" s="33"/>
      <c r="Z196" s="33"/>
      <c r="AA196" s="33"/>
      <c r="AB196" s="33"/>
      <c r="AC196" s="33"/>
      <c r="AD196" s="33"/>
      <c r="AE196" s="33"/>
      <c r="AT196" s="16" t="s">
        <v>126</v>
      </c>
      <c r="AU196" s="16" t="s">
        <v>87</v>
      </c>
    </row>
    <row r="197" spans="1:65" s="2" customFormat="1" ht="16.5" customHeight="1">
      <c r="A197" s="33"/>
      <c r="B197" s="34"/>
      <c r="C197" s="185" t="s">
        <v>270</v>
      </c>
      <c r="D197" s="185" t="s">
        <v>119</v>
      </c>
      <c r="E197" s="186" t="s">
        <v>271</v>
      </c>
      <c r="F197" s="187" t="s">
        <v>272</v>
      </c>
      <c r="G197" s="188" t="s">
        <v>130</v>
      </c>
      <c r="H197" s="189">
        <v>6.0000000000000001E-3</v>
      </c>
      <c r="I197" s="190"/>
      <c r="J197" s="191">
        <f>ROUND(I197*H197,2)</f>
        <v>0</v>
      </c>
      <c r="K197" s="187" t="s">
        <v>123</v>
      </c>
      <c r="L197" s="38"/>
      <c r="M197" s="192" t="s">
        <v>1</v>
      </c>
      <c r="N197" s="193" t="s">
        <v>42</v>
      </c>
      <c r="O197" s="70"/>
      <c r="P197" s="194">
        <f>O197*H197</f>
        <v>0</v>
      </c>
      <c r="Q197" s="194">
        <v>0</v>
      </c>
      <c r="R197" s="194">
        <f>Q197*H197</f>
        <v>0</v>
      </c>
      <c r="S197" s="194">
        <v>0</v>
      </c>
      <c r="T197" s="195">
        <f>S197*H197</f>
        <v>0</v>
      </c>
      <c r="U197" s="33"/>
      <c r="V197" s="33"/>
      <c r="W197" s="33"/>
      <c r="X197" s="33"/>
      <c r="Y197" s="33"/>
      <c r="Z197" s="33"/>
      <c r="AA197" s="33"/>
      <c r="AB197" s="33"/>
      <c r="AC197" s="33"/>
      <c r="AD197" s="33"/>
      <c r="AE197" s="33"/>
      <c r="AR197" s="196" t="s">
        <v>124</v>
      </c>
      <c r="AT197" s="196" t="s">
        <v>119</v>
      </c>
      <c r="AU197" s="196" t="s">
        <v>87</v>
      </c>
      <c r="AY197" s="16" t="s">
        <v>116</v>
      </c>
      <c r="BE197" s="197">
        <f>IF(N197="základní",J197,0)</f>
        <v>0</v>
      </c>
      <c r="BF197" s="197">
        <f>IF(N197="snížená",J197,0)</f>
        <v>0</v>
      </c>
      <c r="BG197" s="197">
        <f>IF(N197="zákl. přenesená",J197,0)</f>
        <v>0</v>
      </c>
      <c r="BH197" s="197">
        <f>IF(N197="sníž. přenesená",J197,0)</f>
        <v>0</v>
      </c>
      <c r="BI197" s="197">
        <f>IF(N197="nulová",J197,0)</f>
        <v>0</v>
      </c>
      <c r="BJ197" s="16" t="s">
        <v>85</v>
      </c>
      <c r="BK197" s="197">
        <f>ROUND(I197*H197,2)</f>
        <v>0</v>
      </c>
      <c r="BL197" s="16" t="s">
        <v>124</v>
      </c>
      <c r="BM197" s="196" t="s">
        <v>273</v>
      </c>
    </row>
    <row r="198" spans="1:65" s="2" customFormat="1" ht="48">
      <c r="A198" s="33"/>
      <c r="B198" s="34"/>
      <c r="C198" s="35"/>
      <c r="D198" s="198" t="s">
        <v>126</v>
      </c>
      <c r="E198" s="35"/>
      <c r="F198" s="199" t="s">
        <v>274</v>
      </c>
      <c r="G198" s="35"/>
      <c r="H198" s="35"/>
      <c r="I198" s="200"/>
      <c r="J198" s="35"/>
      <c r="K198" s="35"/>
      <c r="L198" s="38"/>
      <c r="M198" s="201"/>
      <c r="N198" s="202"/>
      <c r="O198" s="70"/>
      <c r="P198" s="70"/>
      <c r="Q198" s="70"/>
      <c r="R198" s="70"/>
      <c r="S198" s="70"/>
      <c r="T198" s="71"/>
      <c r="U198" s="33"/>
      <c r="V198" s="33"/>
      <c r="W198" s="33"/>
      <c r="X198" s="33"/>
      <c r="Y198" s="33"/>
      <c r="Z198" s="33"/>
      <c r="AA198" s="33"/>
      <c r="AB198" s="33"/>
      <c r="AC198" s="33"/>
      <c r="AD198" s="33"/>
      <c r="AE198" s="33"/>
      <c r="AT198" s="16" t="s">
        <v>126</v>
      </c>
      <c r="AU198" s="16" t="s">
        <v>87</v>
      </c>
    </row>
    <row r="199" spans="1:65" s="2" customFormat="1" ht="16.5" customHeight="1">
      <c r="A199" s="33"/>
      <c r="B199" s="34"/>
      <c r="C199" s="185" t="s">
        <v>275</v>
      </c>
      <c r="D199" s="185" t="s">
        <v>119</v>
      </c>
      <c r="E199" s="186" t="s">
        <v>134</v>
      </c>
      <c r="F199" s="187" t="s">
        <v>135</v>
      </c>
      <c r="G199" s="188" t="s">
        <v>136</v>
      </c>
      <c r="H199" s="189">
        <v>210</v>
      </c>
      <c r="I199" s="190"/>
      <c r="J199" s="191">
        <f>ROUND(I199*H199,2)</f>
        <v>0</v>
      </c>
      <c r="K199" s="187" t="s">
        <v>123</v>
      </c>
      <c r="L199" s="38"/>
      <c r="M199" s="192" t="s">
        <v>1</v>
      </c>
      <c r="N199" s="193" t="s">
        <v>42</v>
      </c>
      <c r="O199" s="70"/>
      <c r="P199" s="194">
        <f>O199*H199</f>
        <v>0</v>
      </c>
      <c r="Q199" s="194">
        <v>0</v>
      </c>
      <c r="R199" s="194">
        <f>Q199*H199</f>
        <v>0</v>
      </c>
      <c r="S199" s="194">
        <v>0</v>
      </c>
      <c r="T199" s="195">
        <f>S199*H199</f>
        <v>0</v>
      </c>
      <c r="U199" s="33"/>
      <c r="V199" s="33"/>
      <c r="W199" s="33"/>
      <c r="X199" s="33"/>
      <c r="Y199" s="33"/>
      <c r="Z199" s="33"/>
      <c r="AA199" s="33"/>
      <c r="AB199" s="33"/>
      <c r="AC199" s="33"/>
      <c r="AD199" s="33"/>
      <c r="AE199" s="33"/>
      <c r="AR199" s="196" t="s">
        <v>124</v>
      </c>
      <c r="AT199" s="196" t="s">
        <v>119</v>
      </c>
      <c r="AU199" s="196" t="s">
        <v>87</v>
      </c>
      <c r="AY199" s="16" t="s">
        <v>116</v>
      </c>
      <c r="BE199" s="197">
        <f>IF(N199="základní",J199,0)</f>
        <v>0</v>
      </c>
      <c r="BF199" s="197">
        <f>IF(N199="snížená",J199,0)</f>
        <v>0</v>
      </c>
      <c r="BG199" s="197">
        <f>IF(N199="zákl. přenesená",J199,0)</f>
        <v>0</v>
      </c>
      <c r="BH199" s="197">
        <f>IF(N199="sníž. přenesená",J199,0)</f>
        <v>0</v>
      </c>
      <c r="BI199" s="197">
        <f>IF(N199="nulová",J199,0)</f>
        <v>0</v>
      </c>
      <c r="BJ199" s="16" t="s">
        <v>85</v>
      </c>
      <c r="BK199" s="197">
        <f>ROUND(I199*H199,2)</f>
        <v>0</v>
      </c>
      <c r="BL199" s="16" t="s">
        <v>124</v>
      </c>
      <c r="BM199" s="196" t="s">
        <v>276</v>
      </c>
    </row>
    <row r="200" spans="1:65" s="2" customFormat="1" ht="28.8">
      <c r="A200" s="33"/>
      <c r="B200" s="34"/>
      <c r="C200" s="35"/>
      <c r="D200" s="198" t="s">
        <v>126</v>
      </c>
      <c r="E200" s="35"/>
      <c r="F200" s="199" t="s">
        <v>138</v>
      </c>
      <c r="G200" s="35"/>
      <c r="H200" s="35"/>
      <c r="I200" s="200"/>
      <c r="J200" s="35"/>
      <c r="K200" s="35"/>
      <c r="L200" s="38"/>
      <c r="M200" s="201"/>
      <c r="N200" s="202"/>
      <c r="O200" s="70"/>
      <c r="P200" s="70"/>
      <c r="Q200" s="70"/>
      <c r="R200" s="70"/>
      <c r="S200" s="70"/>
      <c r="T200" s="71"/>
      <c r="U200" s="33"/>
      <c r="V200" s="33"/>
      <c r="W200" s="33"/>
      <c r="X200" s="33"/>
      <c r="Y200" s="33"/>
      <c r="Z200" s="33"/>
      <c r="AA200" s="33"/>
      <c r="AB200" s="33"/>
      <c r="AC200" s="33"/>
      <c r="AD200" s="33"/>
      <c r="AE200" s="33"/>
      <c r="AT200" s="16" t="s">
        <v>126</v>
      </c>
      <c r="AU200" s="16" t="s">
        <v>87</v>
      </c>
    </row>
    <row r="201" spans="1:65" s="2" customFormat="1" ht="16.5" customHeight="1">
      <c r="A201" s="33"/>
      <c r="B201" s="34"/>
      <c r="C201" s="185" t="s">
        <v>277</v>
      </c>
      <c r="D201" s="185" t="s">
        <v>119</v>
      </c>
      <c r="E201" s="186" t="s">
        <v>278</v>
      </c>
      <c r="F201" s="187" t="s">
        <v>279</v>
      </c>
      <c r="G201" s="188" t="s">
        <v>280</v>
      </c>
      <c r="H201" s="189">
        <v>96</v>
      </c>
      <c r="I201" s="190"/>
      <c r="J201" s="191">
        <f>ROUND(I201*H201,2)</f>
        <v>0</v>
      </c>
      <c r="K201" s="187" t="s">
        <v>123</v>
      </c>
      <c r="L201" s="38"/>
      <c r="M201" s="192" t="s">
        <v>1</v>
      </c>
      <c r="N201" s="193" t="s">
        <v>42</v>
      </c>
      <c r="O201" s="70"/>
      <c r="P201" s="194">
        <f>O201*H201</f>
        <v>0</v>
      </c>
      <c r="Q201" s="194">
        <v>0</v>
      </c>
      <c r="R201" s="194">
        <f>Q201*H201</f>
        <v>0</v>
      </c>
      <c r="S201" s="194">
        <v>0</v>
      </c>
      <c r="T201" s="195">
        <f>S201*H201</f>
        <v>0</v>
      </c>
      <c r="U201" s="33"/>
      <c r="V201" s="33"/>
      <c r="W201" s="33"/>
      <c r="X201" s="33"/>
      <c r="Y201" s="33"/>
      <c r="Z201" s="33"/>
      <c r="AA201" s="33"/>
      <c r="AB201" s="33"/>
      <c r="AC201" s="33"/>
      <c r="AD201" s="33"/>
      <c r="AE201" s="33"/>
      <c r="AR201" s="196" t="s">
        <v>124</v>
      </c>
      <c r="AT201" s="196" t="s">
        <v>119</v>
      </c>
      <c r="AU201" s="196" t="s">
        <v>87</v>
      </c>
      <c r="AY201" s="16" t="s">
        <v>116</v>
      </c>
      <c r="BE201" s="197">
        <f>IF(N201="základní",J201,0)</f>
        <v>0</v>
      </c>
      <c r="BF201" s="197">
        <f>IF(N201="snížená",J201,0)</f>
        <v>0</v>
      </c>
      <c r="BG201" s="197">
        <f>IF(N201="zákl. přenesená",J201,0)</f>
        <v>0</v>
      </c>
      <c r="BH201" s="197">
        <f>IF(N201="sníž. přenesená",J201,0)</f>
        <v>0</v>
      </c>
      <c r="BI201" s="197">
        <f>IF(N201="nulová",J201,0)</f>
        <v>0</v>
      </c>
      <c r="BJ201" s="16" t="s">
        <v>85</v>
      </c>
      <c r="BK201" s="197">
        <f>ROUND(I201*H201,2)</f>
        <v>0</v>
      </c>
      <c r="BL201" s="16" t="s">
        <v>124</v>
      </c>
      <c r="BM201" s="196" t="s">
        <v>281</v>
      </c>
    </row>
    <row r="202" spans="1:65" s="2" customFormat="1" ht="48">
      <c r="A202" s="33"/>
      <c r="B202" s="34"/>
      <c r="C202" s="35"/>
      <c r="D202" s="198" t="s">
        <v>126</v>
      </c>
      <c r="E202" s="35"/>
      <c r="F202" s="199" t="s">
        <v>282</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126</v>
      </c>
      <c r="AU202" s="16" t="s">
        <v>87</v>
      </c>
    </row>
    <row r="203" spans="1:65" s="2" customFormat="1" ht="16.5" customHeight="1">
      <c r="A203" s="33"/>
      <c r="B203" s="34"/>
      <c r="C203" s="185" t="s">
        <v>283</v>
      </c>
      <c r="D203" s="185" t="s">
        <v>119</v>
      </c>
      <c r="E203" s="186" t="s">
        <v>284</v>
      </c>
      <c r="F203" s="187" t="s">
        <v>285</v>
      </c>
      <c r="G203" s="188" t="s">
        <v>280</v>
      </c>
      <c r="H203" s="189">
        <v>80</v>
      </c>
      <c r="I203" s="190"/>
      <c r="J203" s="191">
        <f>ROUND(I203*H203,2)</f>
        <v>0</v>
      </c>
      <c r="K203" s="187" t="s">
        <v>123</v>
      </c>
      <c r="L203" s="38"/>
      <c r="M203" s="192" t="s">
        <v>1</v>
      </c>
      <c r="N203" s="193" t="s">
        <v>42</v>
      </c>
      <c r="O203" s="70"/>
      <c r="P203" s="194">
        <f>O203*H203</f>
        <v>0</v>
      </c>
      <c r="Q203" s="194">
        <v>0</v>
      </c>
      <c r="R203" s="194">
        <f>Q203*H203</f>
        <v>0</v>
      </c>
      <c r="S203" s="194">
        <v>0</v>
      </c>
      <c r="T203" s="195">
        <f>S203*H203</f>
        <v>0</v>
      </c>
      <c r="U203" s="33"/>
      <c r="V203" s="33"/>
      <c r="W203" s="33"/>
      <c r="X203" s="33"/>
      <c r="Y203" s="33"/>
      <c r="Z203" s="33"/>
      <c r="AA203" s="33"/>
      <c r="AB203" s="33"/>
      <c r="AC203" s="33"/>
      <c r="AD203" s="33"/>
      <c r="AE203" s="33"/>
      <c r="AR203" s="196" t="s">
        <v>124</v>
      </c>
      <c r="AT203" s="196" t="s">
        <v>119</v>
      </c>
      <c r="AU203" s="196" t="s">
        <v>87</v>
      </c>
      <c r="AY203" s="16" t="s">
        <v>116</v>
      </c>
      <c r="BE203" s="197">
        <f>IF(N203="základní",J203,0)</f>
        <v>0</v>
      </c>
      <c r="BF203" s="197">
        <f>IF(N203="snížená",J203,0)</f>
        <v>0</v>
      </c>
      <c r="BG203" s="197">
        <f>IF(N203="zákl. přenesená",J203,0)</f>
        <v>0</v>
      </c>
      <c r="BH203" s="197">
        <f>IF(N203="sníž. přenesená",J203,0)</f>
        <v>0</v>
      </c>
      <c r="BI203" s="197">
        <f>IF(N203="nulová",J203,0)</f>
        <v>0</v>
      </c>
      <c r="BJ203" s="16" t="s">
        <v>85</v>
      </c>
      <c r="BK203" s="197">
        <f>ROUND(I203*H203,2)</f>
        <v>0</v>
      </c>
      <c r="BL203" s="16" t="s">
        <v>124</v>
      </c>
      <c r="BM203" s="196" t="s">
        <v>286</v>
      </c>
    </row>
    <row r="204" spans="1:65" s="2" customFormat="1" ht="48">
      <c r="A204" s="33"/>
      <c r="B204" s="34"/>
      <c r="C204" s="35"/>
      <c r="D204" s="198" t="s">
        <v>126</v>
      </c>
      <c r="E204" s="35"/>
      <c r="F204" s="199" t="s">
        <v>287</v>
      </c>
      <c r="G204" s="35"/>
      <c r="H204" s="35"/>
      <c r="I204" s="200"/>
      <c r="J204" s="35"/>
      <c r="K204" s="35"/>
      <c r="L204" s="38"/>
      <c r="M204" s="201"/>
      <c r="N204" s="202"/>
      <c r="O204" s="70"/>
      <c r="P204" s="70"/>
      <c r="Q204" s="70"/>
      <c r="R204" s="70"/>
      <c r="S204" s="70"/>
      <c r="T204" s="71"/>
      <c r="U204" s="33"/>
      <c r="V204" s="33"/>
      <c r="W204" s="33"/>
      <c r="X204" s="33"/>
      <c r="Y204" s="33"/>
      <c r="Z204" s="33"/>
      <c r="AA204" s="33"/>
      <c r="AB204" s="33"/>
      <c r="AC204" s="33"/>
      <c r="AD204" s="33"/>
      <c r="AE204" s="33"/>
      <c r="AT204" s="16" t="s">
        <v>126</v>
      </c>
      <c r="AU204" s="16" t="s">
        <v>87</v>
      </c>
    </row>
    <row r="205" spans="1:65" s="2" customFormat="1" ht="16.5" customHeight="1">
      <c r="A205" s="33"/>
      <c r="B205" s="34"/>
      <c r="C205" s="185" t="s">
        <v>288</v>
      </c>
      <c r="D205" s="185" t="s">
        <v>119</v>
      </c>
      <c r="E205" s="186" t="s">
        <v>289</v>
      </c>
      <c r="F205" s="187" t="s">
        <v>290</v>
      </c>
      <c r="G205" s="188" t="s">
        <v>280</v>
      </c>
      <c r="H205" s="189">
        <v>4</v>
      </c>
      <c r="I205" s="190"/>
      <c r="J205" s="191">
        <f>ROUND(I205*H205,2)</f>
        <v>0</v>
      </c>
      <c r="K205" s="187" t="s">
        <v>123</v>
      </c>
      <c r="L205" s="38"/>
      <c r="M205" s="192" t="s">
        <v>1</v>
      </c>
      <c r="N205" s="193" t="s">
        <v>42</v>
      </c>
      <c r="O205" s="70"/>
      <c r="P205" s="194">
        <f>O205*H205</f>
        <v>0</v>
      </c>
      <c r="Q205" s="194">
        <v>0</v>
      </c>
      <c r="R205" s="194">
        <f>Q205*H205</f>
        <v>0</v>
      </c>
      <c r="S205" s="194">
        <v>0</v>
      </c>
      <c r="T205" s="195">
        <f>S205*H205</f>
        <v>0</v>
      </c>
      <c r="U205" s="33"/>
      <c r="V205" s="33"/>
      <c r="W205" s="33"/>
      <c r="X205" s="33"/>
      <c r="Y205" s="33"/>
      <c r="Z205" s="33"/>
      <c r="AA205" s="33"/>
      <c r="AB205" s="33"/>
      <c r="AC205" s="33"/>
      <c r="AD205" s="33"/>
      <c r="AE205" s="33"/>
      <c r="AR205" s="196" t="s">
        <v>124</v>
      </c>
      <c r="AT205" s="196" t="s">
        <v>119</v>
      </c>
      <c r="AU205" s="196" t="s">
        <v>87</v>
      </c>
      <c r="AY205" s="16" t="s">
        <v>116</v>
      </c>
      <c r="BE205" s="197">
        <f>IF(N205="základní",J205,0)</f>
        <v>0</v>
      </c>
      <c r="BF205" s="197">
        <f>IF(N205="snížená",J205,0)</f>
        <v>0</v>
      </c>
      <c r="BG205" s="197">
        <f>IF(N205="zákl. přenesená",J205,0)</f>
        <v>0</v>
      </c>
      <c r="BH205" s="197">
        <f>IF(N205="sníž. přenesená",J205,0)</f>
        <v>0</v>
      </c>
      <c r="BI205" s="197">
        <f>IF(N205="nulová",J205,0)</f>
        <v>0</v>
      </c>
      <c r="BJ205" s="16" t="s">
        <v>85</v>
      </c>
      <c r="BK205" s="197">
        <f>ROUND(I205*H205,2)</f>
        <v>0</v>
      </c>
      <c r="BL205" s="16" t="s">
        <v>124</v>
      </c>
      <c r="BM205" s="196" t="s">
        <v>291</v>
      </c>
    </row>
    <row r="206" spans="1:65" s="2" customFormat="1" ht="38.4">
      <c r="A206" s="33"/>
      <c r="B206" s="34"/>
      <c r="C206" s="35"/>
      <c r="D206" s="198" t="s">
        <v>126</v>
      </c>
      <c r="E206" s="35"/>
      <c r="F206" s="199" t="s">
        <v>292</v>
      </c>
      <c r="G206" s="35"/>
      <c r="H206" s="35"/>
      <c r="I206" s="200"/>
      <c r="J206" s="35"/>
      <c r="K206" s="35"/>
      <c r="L206" s="38"/>
      <c r="M206" s="201"/>
      <c r="N206" s="202"/>
      <c r="O206" s="70"/>
      <c r="P206" s="70"/>
      <c r="Q206" s="70"/>
      <c r="R206" s="70"/>
      <c r="S206" s="70"/>
      <c r="T206" s="71"/>
      <c r="U206" s="33"/>
      <c r="V206" s="33"/>
      <c r="W206" s="33"/>
      <c r="X206" s="33"/>
      <c r="Y206" s="33"/>
      <c r="Z206" s="33"/>
      <c r="AA206" s="33"/>
      <c r="AB206" s="33"/>
      <c r="AC206" s="33"/>
      <c r="AD206" s="33"/>
      <c r="AE206" s="33"/>
      <c r="AT206" s="16" t="s">
        <v>126</v>
      </c>
      <c r="AU206" s="16" t="s">
        <v>87</v>
      </c>
    </row>
    <row r="207" spans="1:65" s="2" customFormat="1" ht="16.5" customHeight="1">
      <c r="A207" s="33"/>
      <c r="B207" s="34"/>
      <c r="C207" s="185" t="s">
        <v>293</v>
      </c>
      <c r="D207" s="185" t="s">
        <v>119</v>
      </c>
      <c r="E207" s="186" t="s">
        <v>294</v>
      </c>
      <c r="F207" s="187" t="s">
        <v>295</v>
      </c>
      <c r="G207" s="188" t="s">
        <v>280</v>
      </c>
      <c r="H207" s="189">
        <v>16</v>
      </c>
      <c r="I207" s="190"/>
      <c r="J207" s="191">
        <f>ROUND(I207*H207,2)</f>
        <v>0</v>
      </c>
      <c r="K207" s="187" t="s">
        <v>123</v>
      </c>
      <c r="L207" s="38"/>
      <c r="M207" s="192" t="s">
        <v>1</v>
      </c>
      <c r="N207" s="193" t="s">
        <v>42</v>
      </c>
      <c r="O207" s="70"/>
      <c r="P207" s="194">
        <f>O207*H207</f>
        <v>0</v>
      </c>
      <c r="Q207" s="194">
        <v>0</v>
      </c>
      <c r="R207" s="194">
        <f>Q207*H207</f>
        <v>0</v>
      </c>
      <c r="S207" s="194">
        <v>0</v>
      </c>
      <c r="T207" s="195">
        <f>S207*H207</f>
        <v>0</v>
      </c>
      <c r="U207" s="33"/>
      <c r="V207" s="33"/>
      <c r="W207" s="33"/>
      <c r="X207" s="33"/>
      <c r="Y207" s="33"/>
      <c r="Z207" s="33"/>
      <c r="AA207" s="33"/>
      <c r="AB207" s="33"/>
      <c r="AC207" s="33"/>
      <c r="AD207" s="33"/>
      <c r="AE207" s="33"/>
      <c r="AR207" s="196" t="s">
        <v>124</v>
      </c>
      <c r="AT207" s="196" t="s">
        <v>119</v>
      </c>
      <c r="AU207" s="196" t="s">
        <v>87</v>
      </c>
      <c r="AY207" s="16" t="s">
        <v>116</v>
      </c>
      <c r="BE207" s="197">
        <f>IF(N207="základní",J207,0)</f>
        <v>0</v>
      </c>
      <c r="BF207" s="197">
        <f>IF(N207="snížená",J207,0)</f>
        <v>0</v>
      </c>
      <c r="BG207" s="197">
        <f>IF(N207="zákl. přenesená",J207,0)</f>
        <v>0</v>
      </c>
      <c r="BH207" s="197">
        <f>IF(N207="sníž. přenesená",J207,0)</f>
        <v>0</v>
      </c>
      <c r="BI207" s="197">
        <f>IF(N207="nulová",J207,0)</f>
        <v>0</v>
      </c>
      <c r="BJ207" s="16" t="s">
        <v>85</v>
      </c>
      <c r="BK207" s="197">
        <f>ROUND(I207*H207,2)</f>
        <v>0</v>
      </c>
      <c r="BL207" s="16" t="s">
        <v>124</v>
      </c>
      <c r="BM207" s="196" t="s">
        <v>296</v>
      </c>
    </row>
    <row r="208" spans="1:65" s="2" customFormat="1" ht="38.4">
      <c r="A208" s="33"/>
      <c r="B208" s="34"/>
      <c r="C208" s="35"/>
      <c r="D208" s="198" t="s">
        <v>126</v>
      </c>
      <c r="E208" s="35"/>
      <c r="F208" s="199" t="s">
        <v>297</v>
      </c>
      <c r="G208" s="35"/>
      <c r="H208" s="35"/>
      <c r="I208" s="200"/>
      <c r="J208" s="35"/>
      <c r="K208" s="35"/>
      <c r="L208" s="38"/>
      <c r="M208" s="201"/>
      <c r="N208" s="202"/>
      <c r="O208" s="70"/>
      <c r="P208" s="70"/>
      <c r="Q208" s="70"/>
      <c r="R208" s="70"/>
      <c r="S208" s="70"/>
      <c r="T208" s="71"/>
      <c r="U208" s="33"/>
      <c r="V208" s="33"/>
      <c r="W208" s="33"/>
      <c r="X208" s="33"/>
      <c r="Y208" s="33"/>
      <c r="Z208" s="33"/>
      <c r="AA208" s="33"/>
      <c r="AB208" s="33"/>
      <c r="AC208" s="33"/>
      <c r="AD208" s="33"/>
      <c r="AE208" s="33"/>
      <c r="AT208" s="16" t="s">
        <v>126</v>
      </c>
      <c r="AU208" s="16" t="s">
        <v>87</v>
      </c>
    </row>
    <row r="209" spans="1:65" s="2" customFormat="1" ht="16.5" customHeight="1">
      <c r="A209" s="33"/>
      <c r="B209" s="34"/>
      <c r="C209" s="185" t="s">
        <v>298</v>
      </c>
      <c r="D209" s="185" t="s">
        <v>119</v>
      </c>
      <c r="E209" s="186" t="s">
        <v>299</v>
      </c>
      <c r="F209" s="187" t="s">
        <v>300</v>
      </c>
      <c r="G209" s="188" t="s">
        <v>280</v>
      </c>
      <c r="H209" s="189">
        <v>24</v>
      </c>
      <c r="I209" s="190"/>
      <c r="J209" s="191">
        <f>ROUND(I209*H209,2)</f>
        <v>0</v>
      </c>
      <c r="K209" s="187" t="s">
        <v>123</v>
      </c>
      <c r="L209" s="38"/>
      <c r="M209" s="192" t="s">
        <v>1</v>
      </c>
      <c r="N209" s="193" t="s">
        <v>42</v>
      </c>
      <c r="O209" s="70"/>
      <c r="P209" s="194">
        <f>O209*H209</f>
        <v>0</v>
      </c>
      <c r="Q209" s="194">
        <v>0</v>
      </c>
      <c r="R209" s="194">
        <f>Q209*H209</f>
        <v>0</v>
      </c>
      <c r="S209" s="194">
        <v>0</v>
      </c>
      <c r="T209" s="195">
        <f>S209*H209</f>
        <v>0</v>
      </c>
      <c r="U209" s="33"/>
      <c r="V209" s="33"/>
      <c r="W209" s="33"/>
      <c r="X209" s="33"/>
      <c r="Y209" s="33"/>
      <c r="Z209" s="33"/>
      <c r="AA209" s="33"/>
      <c r="AB209" s="33"/>
      <c r="AC209" s="33"/>
      <c r="AD209" s="33"/>
      <c r="AE209" s="33"/>
      <c r="AR209" s="196" t="s">
        <v>124</v>
      </c>
      <c r="AT209" s="196" t="s">
        <v>119</v>
      </c>
      <c r="AU209" s="196" t="s">
        <v>87</v>
      </c>
      <c r="AY209" s="16" t="s">
        <v>116</v>
      </c>
      <c r="BE209" s="197">
        <f>IF(N209="základní",J209,0)</f>
        <v>0</v>
      </c>
      <c r="BF209" s="197">
        <f>IF(N209="snížená",J209,0)</f>
        <v>0</v>
      </c>
      <c r="BG209" s="197">
        <f>IF(N209="zákl. přenesená",J209,0)</f>
        <v>0</v>
      </c>
      <c r="BH209" s="197">
        <f>IF(N209="sníž. přenesená",J209,0)</f>
        <v>0</v>
      </c>
      <c r="BI209" s="197">
        <f>IF(N209="nulová",J209,0)</f>
        <v>0</v>
      </c>
      <c r="BJ209" s="16" t="s">
        <v>85</v>
      </c>
      <c r="BK209" s="197">
        <f>ROUND(I209*H209,2)</f>
        <v>0</v>
      </c>
      <c r="BL209" s="16" t="s">
        <v>124</v>
      </c>
      <c r="BM209" s="196" t="s">
        <v>301</v>
      </c>
    </row>
    <row r="210" spans="1:65" s="2" customFormat="1" ht="19.2">
      <c r="A210" s="33"/>
      <c r="B210" s="34"/>
      <c r="C210" s="35"/>
      <c r="D210" s="198" t="s">
        <v>126</v>
      </c>
      <c r="E210" s="35"/>
      <c r="F210" s="199" t="s">
        <v>302</v>
      </c>
      <c r="G210" s="35"/>
      <c r="H210" s="35"/>
      <c r="I210" s="200"/>
      <c r="J210" s="35"/>
      <c r="K210" s="35"/>
      <c r="L210" s="38"/>
      <c r="M210" s="201"/>
      <c r="N210" s="202"/>
      <c r="O210" s="70"/>
      <c r="P210" s="70"/>
      <c r="Q210" s="70"/>
      <c r="R210" s="70"/>
      <c r="S210" s="70"/>
      <c r="T210" s="71"/>
      <c r="U210" s="33"/>
      <c r="V210" s="33"/>
      <c r="W210" s="33"/>
      <c r="X210" s="33"/>
      <c r="Y210" s="33"/>
      <c r="Z210" s="33"/>
      <c r="AA210" s="33"/>
      <c r="AB210" s="33"/>
      <c r="AC210" s="33"/>
      <c r="AD210" s="33"/>
      <c r="AE210" s="33"/>
      <c r="AT210" s="16" t="s">
        <v>126</v>
      </c>
      <c r="AU210" s="16" t="s">
        <v>87</v>
      </c>
    </row>
    <row r="211" spans="1:65" s="2" customFormat="1" ht="16.5" customHeight="1">
      <c r="A211" s="33"/>
      <c r="B211" s="34"/>
      <c r="C211" s="185" t="s">
        <v>303</v>
      </c>
      <c r="D211" s="185" t="s">
        <v>119</v>
      </c>
      <c r="E211" s="186" t="s">
        <v>304</v>
      </c>
      <c r="F211" s="187" t="s">
        <v>305</v>
      </c>
      <c r="G211" s="188" t="s">
        <v>157</v>
      </c>
      <c r="H211" s="189">
        <v>14</v>
      </c>
      <c r="I211" s="190"/>
      <c r="J211" s="191">
        <f>ROUND(I211*H211,2)</f>
        <v>0</v>
      </c>
      <c r="K211" s="187" t="s">
        <v>123</v>
      </c>
      <c r="L211" s="38"/>
      <c r="M211" s="192" t="s">
        <v>1</v>
      </c>
      <c r="N211" s="193" t="s">
        <v>42</v>
      </c>
      <c r="O211" s="70"/>
      <c r="P211" s="194">
        <f>O211*H211</f>
        <v>0</v>
      </c>
      <c r="Q211" s="194">
        <v>0</v>
      </c>
      <c r="R211" s="194">
        <f>Q211*H211</f>
        <v>0</v>
      </c>
      <c r="S211" s="194">
        <v>0</v>
      </c>
      <c r="T211" s="195">
        <f>S211*H211</f>
        <v>0</v>
      </c>
      <c r="U211" s="33"/>
      <c r="V211" s="33"/>
      <c r="W211" s="33"/>
      <c r="X211" s="33"/>
      <c r="Y211" s="33"/>
      <c r="Z211" s="33"/>
      <c r="AA211" s="33"/>
      <c r="AB211" s="33"/>
      <c r="AC211" s="33"/>
      <c r="AD211" s="33"/>
      <c r="AE211" s="33"/>
      <c r="AR211" s="196" t="s">
        <v>124</v>
      </c>
      <c r="AT211" s="196" t="s">
        <v>119</v>
      </c>
      <c r="AU211" s="196" t="s">
        <v>87</v>
      </c>
      <c r="AY211" s="16" t="s">
        <v>116</v>
      </c>
      <c r="BE211" s="197">
        <f>IF(N211="základní",J211,0)</f>
        <v>0</v>
      </c>
      <c r="BF211" s="197">
        <f>IF(N211="snížená",J211,0)</f>
        <v>0</v>
      </c>
      <c r="BG211" s="197">
        <f>IF(N211="zákl. přenesená",J211,0)</f>
        <v>0</v>
      </c>
      <c r="BH211" s="197">
        <f>IF(N211="sníž. přenesená",J211,0)</f>
        <v>0</v>
      </c>
      <c r="BI211" s="197">
        <f>IF(N211="nulová",J211,0)</f>
        <v>0</v>
      </c>
      <c r="BJ211" s="16" t="s">
        <v>85</v>
      </c>
      <c r="BK211" s="197">
        <f>ROUND(I211*H211,2)</f>
        <v>0</v>
      </c>
      <c r="BL211" s="16" t="s">
        <v>124</v>
      </c>
      <c r="BM211" s="196" t="s">
        <v>306</v>
      </c>
    </row>
    <row r="212" spans="1:65" s="2" customFormat="1" ht="28.8">
      <c r="A212" s="33"/>
      <c r="B212" s="34"/>
      <c r="C212" s="35"/>
      <c r="D212" s="198" t="s">
        <v>126</v>
      </c>
      <c r="E212" s="35"/>
      <c r="F212" s="199" t="s">
        <v>307</v>
      </c>
      <c r="G212" s="35"/>
      <c r="H212" s="35"/>
      <c r="I212" s="200"/>
      <c r="J212" s="35"/>
      <c r="K212" s="35"/>
      <c r="L212" s="38"/>
      <c r="M212" s="201"/>
      <c r="N212" s="202"/>
      <c r="O212" s="70"/>
      <c r="P212" s="70"/>
      <c r="Q212" s="70"/>
      <c r="R212" s="70"/>
      <c r="S212" s="70"/>
      <c r="T212" s="71"/>
      <c r="U212" s="33"/>
      <c r="V212" s="33"/>
      <c r="W212" s="33"/>
      <c r="X212" s="33"/>
      <c r="Y212" s="33"/>
      <c r="Z212" s="33"/>
      <c r="AA212" s="33"/>
      <c r="AB212" s="33"/>
      <c r="AC212" s="33"/>
      <c r="AD212" s="33"/>
      <c r="AE212" s="33"/>
      <c r="AT212" s="16" t="s">
        <v>126</v>
      </c>
      <c r="AU212" s="16" t="s">
        <v>87</v>
      </c>
    </row>
    <row r="213" spans="1:65" s="13" customFormat="1" ht="10.199999999999999">
      <c r="B213" s="203"/>
      <c r="C213" s="204"/>
      <c r="D213" s="198" t="s">
        <v>139</v>
      </c>
      <c r="E213" s="205" t="s">
        <v>1</v>
      </c>
      <c r="F213" s="206" t="s">
        <v>308</v>
      </c>
      <c r="G213" s="204"/>
      <c r="H213" s="207">
        <v>14</v>
      </c>
      <c r="I213" s="208"/>
      <c r="J213" s="204"/>
      <c r="K213" s="204"/>
      <c r="L213" s="209"/>
      <c r="M213" s="210"/>
      <c r="N213" s="211"/>
      <c r="O213" s="211"/>
      <c r="P213" s="211"/>
      <c r="Q213" s="211"/>
      <c r="R213" s="211"/>
      <c r="S213" s="211"/>
      <c r="T213" s="212"/>
      <c r="AT213" s="213" t="s">
        <v>139</v>
      </c>
      <c r="AU213" s="213" t="s">
        <v>87</v>
      </c>
      <c r="AV213" s="13" t="s">
        <v>87</v>
      </c>
      <c r="AW213" s="13" t="s">
        <v>34</v>
      </c>
      <c r="AX213" s="13" t="s">
        <v>85</v>
      </c>
      <c r="AY213" s="213" t="s">
        <v>116</v>
      </c>
    </row>
    <row r="214" spans="1:65" s="2" customFormat="1" ht="16.5" customHeight="1">
      <c r="A214" s="33"/>
      <c r="B214" s="34"/>
      <c r="C214" s="185" t="s">
        <v>309</v>
      </c>
      <c r="D214" s="185" t="s">
        <v>119</v>
      </c>
      <c r="E214" s="186" t="s">
        <v>310</v>
      </c>
      <c r="F214" s="187" t="s">
        <v>311</v>
      </c>
      <c r="G214" s="188" t="s">
        <v>157</v>
      </c>
      <c r="H214" s="189">
        <v>4500</v>
      </c>
      <c r="I214" s="190"/>
      <c r="J214" s="191">
        <f>ROUND(I214*H214,2)</f>
        <v>0</v>
      </c>
      <c r="K214" s="187" t="s">
        <v>123</v>
      </c>
      <c r="L214" s="38"/>
      <c r="M214" s="192" t="s">
        <v>1</v>
      </c>
      <c r="N214" s="193" t="s">
        <v>42</v>
      </c>
      <c r="O214" s="70"/>
      <c r="P214" s="194">
        <f>O214*H214</f>
        <v>0</v>
      </c>
      <c r="Q214" s="194">
        <v>0</v>
      </c>
      <c r="R214" s="194">
        <f>Q214*H214</f>
        <v>0</v>
      </c>
      <c r="S214" s="194">
        <v>0</v>
      </c>
      <c r="T214" s="195">
        <f>S214*H214</f>
        <v>0</v>
      </c>
      <c r="U214" s="33"/>
      <c r="V214" s="33"/>
      <c r="W214" s="33"/>
      <c r="X214" s="33"/>
      <c r="Y214" s="33"/>
      <c r="Z214" s="33"/>
      <c r="AA214" s="33"/>
      <c r="AB214" s="33"/>
      <c r="AC214" s="33"/>
      <c r="AD214" s="33"/>
      <c r="AE214" s="33"/>
      <c r="AR214" s="196" t="s">
        <v>124</v>
      </c>
      <c r="AT214" s="196" t="s">
        <v>119</v>
      </c>
      <c r="AU214" s="196" t="s">
        <v>87</v>
      </c>
      <c r="AY214" s="16" t="s">
        <v>116</v>
      </c>
      <c r="BE214" s="197">
        <f>IF(N214="základní",J214,0)</f>
        <v>0</v>
      </c>
      <c r="BF214" s="197">
        <f>IF(N214="snížená",J214,0)</f>
        <v>0</v>
      </c>
      <c r="BG214" s="197">
        <f>IF(N214="zákl. přenesená",J214,0)</f>
        <v>0</v>
      </c>
      <c r="BH214" s="197">
        <f>IF(N214="sníž. přenesená",J214,0)</f>
        <v>0</v>
      </c>
      <c r="BI214" s="197">
        <f>IF(N214="nulová",J214,0)</f>
        <v>0</v>
      </c>
      <c r="BJ214" s="16" t="s">
        <v>85</v>
      </c>
      <c r="BK214" s="197">
        <f>ROUND(I214*H214,2)</f>
        <v>0</v>
      </c>
      <c r="BL214" s="16" t="s">
        <v>124</v>
      </c>
      <c r="BM214" s="196" t="s">
        <v>312</v>
      </c>
    </row>
    <row r="215" spans="1:65" s="2" customFormat="1" ht="28.8">
      <c r="A215" s="33"/>
      <c r="B215" s="34"/>
      <c r="C215" s="35"/>
      <c r="D215" s="198" t="s">
        <v>126</v>
      </c>
      <c r="E215" s="35"/>
      <c r="F215" s="199" t="s">
        <v>313</v>
      </c>
      <c r="G215" s="35"/>
      <c r="H215" s="35"/>
      <c r="I215" s="200"/>
      <c r="J215" s="35"/>
      <c r="K215" s="35"/>
      <c r="L215" s="38"/>
      <c r="M215" s="201"/>
      <c r="N215" s="202"/>
      <c r="O215" s="70"/>
      <c r="P215" s="70"/>
      <c r="Q215" s="70"/>
      <c r="R215" s="70"/>
      <c r="S215" s="70"/>
      <c r="T215" s="71"/>
      <c r="U215" s="33"/>
      <c r="V215" s="33"/>
      <c r="W215" s="33"/>
      <c r="X215" s="33"/>
      <c r="Y215" s="33"/>
      <c r="Z215" s="33"/>
      <c r="AA215" s="33"/>
      <c r="AB215" s="33"/>
      <c r="AC215" s="33"/>
      <c r="AD215" s="33"/>
      <c r="AE215" s="33"/>
      <c r="AT215" s="16" t="s">
        <v>126</v>
      </c>
      <c r="AU215" s="16" t="s">
        <v>87</v>
      </c>
    </row>
    <row r="216" spans="1:65" s="13" customFormat="1" ht="10.199999999999999">
      <c r="B216" s="203"/>
      <c r="C216" s="204"/>
      <c r="D216" s="198" t="s">
        <v>139</v>
      </c>
      <c r="E216" s="205" t="s">
        <v>1</v>
      </c>
      <c r="F216" s="206" t="s">
        <v>314</v>
      </c>
      <c r="G216" s="204"/>
      <c r="H216" s="207">
        <v>4500</v>
      </c>
      <c r="I216" s="208"/>
      <c r="J216" s="204"/>
      <c r="K216" s="204"/>
      <c r="L216" s="209"/>
      <c r="M216" s="210"/>
      <c r="N216" s="211"/>
      <c r="O216" s="211"/>
      <c r="P216" s="211"/>
      <c r="Q216" s="211"/>
      <c r="R216" s="211"/>
      <c r="S216" s="211"/>
      <c r="T216" s="212"/>
      <c r="AT216" s="213" t="s">
        <v>139</v>
      </c>
      <c r="AU216" s="213" t="s">
        <v>87</v>
      </c>
      <c r="AV216" s="13" t="s">
        <v>87</v>
      </c>
      <c r="AW216" s="13" t="s">
        <v>34</v>
      </c>
      <c r="AX216" s="13" t="s">
        <v>85</v>
      </c>
      <c r="AY216" s="213" t="s">
        <v>116</v>
      </c>
    </row>
    <row r="217" spans="1:65" s="2" customFormat="1" ht="16.5" customHeight="1">
      <c r="A217" s="33"/>
      <c r="B217" s="34"/>
      <c r="C217" s="185" t="s">
        <v>315</v>
      </c>
      <c r="D217" s="185" t="s">
        <v>119</v>
      </c>
      <c r="E217" s="186" t="s">
        <v>316</v>
      </c>
      <c r="F217" s="187" t="s">
        <v>317</v>
      </c>
      <c r="G217" s="188" t="s">
        <v>157</v>
      </c>
      <c r="H217" s="189">
        <v>4500</v>
      </c>
      <c r="I217" s="190"/>
      <c r="J217" s="191">
        <f>ROUND(I217*H217,2)</f>
        <v>0</v>
      </c>
      <c r="K217" s="187" t="s">
        <v>123</v>
      </c>
      <c r="L217" s="38"/>
      <c r="M217" s="192" t="s">
        <v>1</v>
      </c>
      <c r="N217" s="193" t="s">
        <v>42</v>
      </c>
      <c r="O217" s="70"/>
      <c r="P217" s="194">
        <f>O217*H217</f>
        <v>0</v>
      </c>
      <c r="Q217" s="194">
        <v>0</v>
      </c>
      <c r="R217" s="194">
        <f>Q217*H217</f>
        <v>0</v>
      </c>
      <c r="S217" s="194">
        <v>0</v>
      </c>
      <c r="T217" s="195">
        <f>S217*H217</f>
        <v>0</v>
      </c>
      <c r="U217" s="33"/>
      <c r="V217" s="33"/>
      <c r="W217" s="33"/>
      <c r="X217" s="33"/>
      <c r="Y217" s="33"/>
      <c r="Z217" s="33"/>
      <c r="AA217" s="33"/>
      <c r="AB217" s="33"/>
      <c r="AC217" s="33"/>
      <c r="AD217" s="33"/>
      <c r="AE217" s="33"/>
      <c r="AR217" s="196" t="s">
        <v>124</v>
      </c>
      <c r="AT217" s="196" t="s">
        <v>119</v>
      </c>
      <c r="AU217" s="196" t="s">
        <v>87</v>
      </c>
      <c r="AY217" s="16" t="s">
        <v>116</v>
      </c>
      <c r="BE217" s="197">
        <f>IF(N217="základní",J217,0)</f>
        <v>0</v>
      </c>
      <c r="BF217" s="197">
        <f>IF(N217="snížená",J217,0)</f>
        <v>0</v>
      </c>
      <c r="BG217" s="197">
        <f>IF(N217="zákl. přenesená",J217,0)</f>
        <v>0</v>
      </c>
      <c r="BH217" s="197">
        <f>IF(N217="sníž. přenesená",J217,0)</f>
        <v>0</v>
      </c>
      <c r="BI217" s="197">
        <f>IF(N217="nulová",J217,0)</f>
        <v>0</v>
      </c>
      <c r="BJ217" s="16" t="s">
        <v>85</v>
      </c>
      <c r="BK217" s="197">
        <f>ROUND(I217*H217,2)</f>
        <v>0</v>
      </c>
      <c r="BL217" s="16" t="s">
        <v>124</v>
      </c>
      <c r="BM217" s="196" t="s">
        <v>318</v>
      </c>
    </row>
    <row r="218" spans="1:65" s="2" customFormat="1" ht="28.8">
      <c r="A218" s="33"/>
      <c r="B218" s="34"/>
      <c r="C218" s="35"/>
      <c r="D218" s="198" t="s">
        <v>126</v>
      </c>
      <c r="E218" s="35"/>
      <c r="F218" s="199" t="s">
        <v>319</v>
      </c>
      <c r="G218" s="35"/>
      <c r="H218" s="35"/>
      <c r="I218" s="200"/>
      <c r="J218" s="35"/>
      <c r="K218" s="35"/>
      <c r="L218" s="38"/>
      <c r="M218" s="201"/>
      <c r="N218" s="202"/>
      <c r="O218" s="70"/>
      <c r="P218" s="70"/>
      <c r="Q218" s="70"/>
      <c r="R218" s="70"/>
      <c r="S218" s="70"/>
      <c r="T218" s="71"/>
      <c r="U218" s="33"/>
      <c r="V218" s="33"/>
      <c r="W218" s="33"/>
      <c r="X218" s="33"/>
      <c r="Y218" s="33"/>
      <c r="Z218" s="33"/>
      <c r="AA218" s="33"/>
      <c r="AB218" s="33"/>
      <c r="AC218" s="33"/>
      <c r="AD218" s="33"/>
      <c r="AE218" s="33"/>
      <c r="AT218" s="16" t="s">
        <v>126</v>
      </c>
      <c r="AU218" s="16" t="s">
        <v>87</v>
      </c>
    </row>
    <row r="219" spans="1:65" s="13" customFormat="1" ht="10.199999999999999">
      <c r="B219" s="203"/>
      <c r="C219" s="204"/>
      <c r="D219" s="198" t="s">
        <v>139</v>
      </c>
      <c r="E219" s="205" t="s">
        <v>1</v>
      </c>
      <c r="F219" s="206" t="s">
        <v>314</v>
      </c>
      <c r="G219" s="204"/>
      <c r="H219" s="207">
        <v>4500</v>
      </c>
      <c r="I219" s="208"/>
      <c r="J219" s="204"/>
      <c r="K219" s="204"/>
      <c r="L219" s="209"/>
      <c r="M219" s="210"/>
      <c r="N219" s="211"/>
      <c r="O219" s="211"/>
      <c r="P219" s="211"/>
      <c r="Q219" s="211"/>
      <c r="R219" s="211"/>
      <c r="S219" s="211"/>
      <c r="T219" s="212"/>
      <c r="AT219" s="213" t="s">
        <v>139</v>
      </c>
      <c r="AU219" s="213" t="s">
        <v>87</v>
      </c>
      <c r="AV219" s="13" t="s">
        <v>87</v>
      </c>
      <c r="AW219" s="13" t="s">
        <v>34</v>
      </c>
      <c r="AX219" s="13" t="s">
        <v>85</v>
      </c>
      <c r="AY219" s="213" t="s">
        <v>116</v>
      </c>
    </row>
    <row r="220" spans="1:65" s="2" customFormat="1" ht="16.5" customHeight="1">
      <c r="A220" s="33"/>
      <c r="B220" s="34"/>
      <c r="C220" s="185" t="s">
        <v>320</v>
      </c>
      <c r="D220" s="185" t="s">
        <v>119</v>
      </c>
      <c r="E220" s="186" t="s">
        <v>321</v>
      </c>
      <c r="F220" s="187" t="s">
        <v>322</v>
      </c>
      <c r="G220" s="188" t="s">
        <v>157</v>
      </c>
      <c r="H220" s="189">
        <v>3182</v>
      </c>
      <c r="I220" s="190"/>
      <c r="J220" s="191">
        <f>ROUND(I220*H220,2)</f>
        <v>0</v>
      </c>
      <c r="K220" s="187" t="s">
        <v>123</v>
      </c>
      <c r="L220" s="38"/>
      <c r="M220" s="192" t="s">
        <v>1</v>
      </c>
      <c r="N220" s="193" t="s">
        <v>42</v>
      </c>
      <c r="O220" s="70"/>
      <c r="P220" s="194">
        <f>O220*H220</f>
        <v>0</v>
      </c>
      <c r="Q220" s="194">
        <v>0</v>
      </c>
      <c r="R220" s="194">
        <f>Q220*H220</f>
        <v>0</v>
      </c>
      <c r="S220" s="194">
        <v>0</v>
      </c>
      <c r="T220" s="195">
        <f>S220*H220</f>
        <v>0</v>
      </c>
      <c r="U220" s="33"/>
      <c r="V220" s="33"/>
      <c r="W220" s="33"/>
      <c r="X220" s="33"/>
      <c r="Y220" s="33"/>
      <c r="Z220" s="33"/>
      <c r="AA220" s="33"/>
      <c r="AB220" s="33"/>
      <c r="AC220" s="33"/>
      <c r="AD220" s="33"/>
      <c r="AE220" s="33"/>
      <c r="AR220" s="196" t="s">
        <v>124</v>
      </c>
      <c r="AT220" s="196" t="s">
        <v>119</v>
      </c>
      <c r="AU220" s="196" t="s">
        <v>87</v>
      </c>
      <c r="AY220" s="16" t="s">
        <v>116</v>
      </c>
      <c r="BE220" s="197">
        <f>IF(N220="základní",J220,0)</f>
        <v>0</v>
      </c>
      <c r="BF220" s="197">
        <f>IF(N220="snížená",J220,0)</f>
        <v>0</v>
      </c>
      <c r="BG220" s="197">
        <f>IF(N220="zákl. přenesená",J220,0)</f>
        <v>0</v>
      </c>
      <c r="BH220" s="197">
        <f>IF(N220="sníž. přenesená",J220,0)</f>
        <v>0</v>
      </c>
      <c r="BI220" s="197">
        <f>IF(N220="nulová",J220,0)</f>
        <v>0</v>
      </c>
      <c r="BJ220" s="16" t="s">
        <v>85</v>
      </c>
      <c r="BK220" s="197">
        <f>ROUND(I220*H220,2)</f>
        <v>0</v>
      </c>
      <c r="BL220" s="16" t="s">
        <v>124</v>
      </c>
      <c r="BM220" s="196" t="s">
        <v>323</v>
      </c>
    </row>
    <row r="221" spans="1:65" s="2" customFormat="1" ht="19.2">
      <c r="A221" s="33"/>
      <c r="B221" s="34"/>
      <c r="C221" s="35"/>
      <c r="D221" s="198" t="s">
        <v>126</v>
      </c>
      <c r="E221" s="35"/>
      <c r="F221" s="199" t="s">
        <v>324</v>
      </c>
      <c r="G221" s="35"/>
      <c r="H221" s="35"/>
      <c r="I221" s="200"/>
      <c r="J221" s="35"/>
      <c r="K221" s="35"/>
      <c r="L221" s="38"/>
      <c r="M221" s="201"/>
      <c r="N221" s="202"/>
      <c r="O221" s="70"/>
      <c r="P221" s="70"/>
      <c r="Q221" s="70"/>
      <c r="R221" s="70"/>
      <c r="S221" s="70"/>
      <c r="T221" s="71"/>
      <c r="U221" s="33"/>
      <c r="V221" s="33"/>
      <c r="W221" s="33"/>
      <c r="X221" s="33"/>
      <c r="Y221" s="33"/>
      <c r="Z221" s="33"/>
      <c r="AA221" s="33"/>
      <c r="AB221" s="33"/>
      <c r="AC221" s="33"/>
      <c r="AD221" s="33"/>
      <c r="AE221" s="33"/>
      <c r="AT221" s="16" t="s">
        <v>126</v>
      </c>
      <c r="AU221" s="16" t="s">
        <v>87</v>
      </c>
    </row>
    <row r="222" spans="1:65" s="13" customFormat="1" ht="10.199999999999999">
      <c r="B222" s="203"/>
      <c r="C222" s="204"/>
      <c r="D222" s="198" t="s">
        <v>139</v>
      </c>
      <c r="E222" s="205" t="s">
        <v>1</v>
      </c>
      <c r="F222" s="206" t="s">
        <v>325</v>
      </c>
      <c r="G222" s="204"/>
      <c r="H222" s="207">
        <v>3182</v>
      </c>
      <c r="I222" s="208"/>
      <c r="J222" s="204"/>
      <c r="K222" s="204"/>
      <c r="L222" s="209"/>
      <c r="M222" s="210"/>
      <c r="N222" s="211"/>
      <c r="O222" s="211"/>
      <c r="P222" s="211"/>
      <c r="Q222" s="211"/>
      <c r="R222" s="211"/>
      <c r="S222" s="211"/>
      <c r="T222" s="212"/>
      <c r="AT222" s="213" t="s">
        <v>139</v>
      </c>
      <c r="AU222" s="213" t="s">
        <v>87</v>
      </c>
      <c r="AV222" s="13" t="s">
        <v>87</v>
      </c>
      <c r="AW222" s="13" t="s">
        <v>34</v>
      </c>
      <c r="AX222" s="13" t="s">
        <v>85</v>
      </c>
      <c r="AY222" s="213" t="s">
        <v>116</v>
      </c>
    </row>
    <row r="223" spans="1:65" s="2" customFormat="1" ht="16.5" customHeight="1">
      <c r="A223" s="33"/>
      <c r="B223" s="34"/>
      <c r="C223" s="185" t="s">
        <v>326</v>
      </c>
      <c r="D223" s="185" t="s">
        <v>119</v>
      </c>
      <c r="E223" s="186" t="s">
        <v>327</v>
      </c>
      <c r="F223" s="187" t="s">
        <v>328</v>
      </c>
      <c r="G223" s="188" t="s">
        <v>280</v>
      </c>
      <c r="H223" s="189">
        <v>18</v>
      </c>
      <c r="I223" s="190"/>
      <c r="J223" s="191">
        <f>ROUND(I223*H223,2)</f>
        <v>0</v>
      </c>
      <c r="K223" s="187" t="s">
        <v>123</v>
      </c>
      <c r="L223" s="38"/>
      <c r="M223" s="192" t="s">
        <v>1</v>
      </c>
      <c r="N223" s="193" t="s">
        <v>42</v>
      </c>
      <c r="O223" s="70"/>
      <c r="P223" s="194">
        <f>O223*H223</f>
        <v>0</v>
      </c>
      <c r="Q223" s="194">
        <v>0</v>
      </c>
      <c r="R223" s="194">
        <f>Q223*H223</f>
        <v>0</v>
      </c>
      <c r="S223" s="194">
        <v>0</v>
      </c>
      <c r="T223" s="195">
        <f>S223*H223</f>
        <v>0</v>
      </c>
      <c r="U223" s="33"/>
      <c r="V223" s="33"/>
      <c r="W223" s="33"/>
      <c r="X223" s="33"/>
      <c r="Y223" s="33"/>
      <c r="Z223" s="33"/>
      <c r="AA223" s="33"/>
      <c r="AB223" s="33"/>
      <c r="AC223" s="33"/>
      <c r="AD223" s="33"/>
      <c r="AE223" s="33"/>
      <c r="AR223" s="196" t="s">
        <v>124</v>
      </c>
      <c r="AT223" s="196" t="s">
        <v>119</v>
      </c>
      <c r="AU223" s="196" t="s">
        <v>87</v>
      </c>
      <c r="AY223" s="16" t="s">
        <v>116</v>
      </c>
      <c r="BE223" s="197">
        <f>IF(N223="základní",J223,0)</f>
        <v>0</v>
      </c>
      <c r="BF223" s="197">
        <f>IF(N223="snížená",J223,0)</f>
        <v>0</v>
      </c>
      <c r="BG223" s="197">
        <f>IF(N223="zákl. přenesená",J223,0)</f>
        <v>0</v>
      </c>
      <c r="BH223" s="197">
        <f>IF(N223="sníž. přenesená",J223,0)</f>
        <v>0</v>
      </c>
      <c r="BI223" s="197">
        <f>IF(N223="nulová",J223,0)</f>
        <v>0</v>
      </c>
      <c r="BJ223" s="16" t="s">
        <v>85</v>
      </c>
      <c r="BK223" s="197">
        <f>ROUND(I223*H223,2)</f>
        <v>0</v>
      </c>
      <c r="BL223" s="16" t="s">
        <v>124</v>
      </c>
      <c r="BM223" s="196" t="s">
        <v>329</v>
      </c>
    </row>
    <row r="224" spans="1:65" s="2" customFormat="1" ht="28.8">
      <c r="A224" s="33"/>
      <c r="B224" s="34"/>
      <c r="C224" s="35"/>
      <c r="D224" s="198" t="s">
        <v>126</v>
      </c>
      <c r="E224" s="35"/>
      <c r="F224" s="199" t="s">
        <v>330</v>
      </c>
      <c r="G224" s="35"/>
      <c r="H224" s="35"/>
      <c r="I224" s="200"/>
      <c r="J224" s="35"/>
      <c r="K224" s="35"/>
      <c r="L224" s="38"/>
      <c r="M224" s="201"/>
      <c r="N224" s="202"/>
      <c r="O224" s="70"/>
      <c r="P224" s="70"/>
      <c r="Q224" s="70"/>
      <c r="R224" s="70"/>
      <c r="S224" s="70"/>
      <c r="T224" s="71"/>
      <c r="U224" s="33"/>
      <c r="V224" s="33"/>
      <c r="W224" s="33"/>
      <c r="X224" s="33"/>
      <c r="Y224" s="33"/>
      <c r="Z224" s="33"/>
      <c r="AA224" s="33"/>
      <c r="AB224" s="33"/>
      <c r="AC224" s="33"/>
      <c r="AD224" s="33"/>
      <c r="AE224" s="33"/>
      <c r="AT224" s="16" t="s">
        <v>126</v>
      </c>
      <c r="AU224" s="16" t="s">
        <v>87</v>
      </c>
    </row>
    <row r="225" spans="1:65" s="2" customFormat="1" ht="16.5" customHeight="1">
      <c r="A225" s="33"/>
      <c r="B225" s="34"/>
      <c r="C225" s="185" t="s">
        <v>331</v>
      </c>
      <c r="D225" s="185" t="s">
        <v>119</v>
      </c>
      <c r="E225" s="186" t="s">
        <v>332</v>
      </c>
      <c r="F225" s="187" t="s">
        <v>333</v>
      </c>
      <c r="G225" s="188" t="s">
        <v>122</v>
      </c>
      <c r="H225" s="189">
        <v>223</v>
      </c>
      <c r="I225" s="190"/>
      <c r="J225" s="191">
        <f>ROUND(I225*H225,2)</f>
        <v>0</v>
      </c>
      <c r="K225" s="187" t="s">
        <v>123</v>
      </c>
      <c r="L225" s="38"/>
      <c r="M225" s="192" t="s">
        <v>1</v>
      </c>
      <c r="N225" s="193" t="s">
        <v>42</v>
      </c>
      <c r="O225" s="70"/>
      <c r="P225" s="194">
        <f>O225*H225</f>
        <v>0</v>
      </c>
      <c r="Q225" s="194">
        <v>0</v>
      </c>
      <c r="R225" s="194">
        <f>Q225*H225</f>
        <v>0</v>
      </c>
      <c r="S225" s="194">
        <v>0</v>
      </c>
      <c r="T225" s="195">
        <f>S225*H225</f>
        <v>0</v>
      </c>
      <c r="U225" s="33"/>
      <c r="V225" s="33"/>
      <c r="W225" s="33"/>
      <c r="X225" s="33"/>
      <c r="Y225" s="33"/>
      <c r="Z225" s="33"/>
      <c r="AA225" s="33"/>
      <c r="AB225" s="33"/>
      <c r="AC225" s="33"/>
      <c r="AD225" s="33"/>
      <c r="AE225" s="33"/>
      <c r="AR225" s="196" t="s">
        <v>124</v>
      </c>
      <c r="AT225" s="196" t="s">
        <v>119</v>
      </c>
      <c r="AU225" s="196" t="s">
        <v>87</v>
      </c>
      <c r="AY225" s="16" t="s">
        <v>116</v>
      </c>
      <c r="BE225" s="197">
        <f>IF(N225="základní",J225,0)</f>
        <v>0</v>
      </c>
      <c r="BF225" s="197">
        <f>IF(N225="snížená",J225,0)</f>
        <v>0</v>
      </c>
      <c r="BG225" s="197">
        <f>IF(N225="zákl. přenesená",J225,0)</f>
        <v>0</v>
      </c>
      <c r="BH225" s="197">
        <f>IF(N225="sníž. přenesená",J225,0)</f>
        <v>0</v>
      </c>
      <c r="BI225" s="197">
        <f>IF(N225="nulová",J225,0)</f>
        <v>0</v>
      </c>
      <c r="BJ225" s="16" t="s">
        <v>85</v>
      </c>
      <c r="BK225" s="197">
        <f>ROUND(I225*H225,2)</f>
        <v>0</v>
      </c>
      <c r="BL225" s="16" t="s">
        <v>124</v>
      </c>
      <c r="BM225" s="196" t="s">
        <v>334</v>
      </c>
    </row>
    <row r="226" spans="1:65" s="2" customFormat="1" ht="19.2">
      <c r="A226" s="33"/>
      <c r="B226" s="34"/>
      <c r="C226" s="35"/>
      <c r="D226" s="198" t="s">
        <v>126</v>
      </c>
      <c r="E226" s="35"/>
      <c r="F226" s="199" t="s">
        <v>335</v>
      </c>
      <c r="G226" s="35"/>
      <c r="H226" s="35"/>
      <c r="I226" s="200"/>
      <c r="J226" s="35"/>
      <c r="K226" s="35"/>
      <c r="L226" s="38"/>
      <c r="M226" s="201"/>
      <c r="N226" s="202"/>
      <c r="O226" s="70"/>
      <c r="P226" s="70"/>
      <c r="Q226" s="70"/>
      <c r="R226" s="70"/>
      <c r="S226" s="70"/>
      <c r="T226" s="71"/>
      <c r="U226" s="33"/>
      <c r="V226" s="33"/>
      <c r="W226" s="33"/>
      <c r="X226" s="33"/>
      <c r="Y226" s="33"/>
      <c r="Z226" s="33"/>
      <c r="AA226" s="33"/>
      <c r="AB226" s="33"/>
      <c r="AC226" s="33"/>
      <c r="AD226" s="33"/>
      <c r="AE226" s="33"/>
      <c r="AT226" s="16" t="s">
        <v>126</v>
      </c>
      <c r="AU226" s="16" t="s">
        <v>87</v>
      </c>
    </row>
    <row r="227" spans="1:65" s="13" customFormat="1" ht="10.199999999999999">
      <c r="B227" s="203"/>
      <c r="C227" s="204"/>
      <c r="D227" s="198" t="s">
        <v>139</v>
      </c>
      <c r="E227" s="205" t="s">
        <v>1</v>
      </c>
      <c r="F227" s="206" t="s">
        <v>336</v>
      </c>
      <c r="G227" s="204"/>
      <c r="H227" s="207">
        <v>223</v>
      </c>
      <c r="I227" s="208"/>
      <c r="J227" s="204"/>
      <c r="K227" s="204"/>
      <c r="L227" s="209"/>
      <c r="M227" s="210"/>
      <c r="N227" s="211"/>
      <c r="O227" s="211"/>
      <c r="P227" s="211"/>
      <c r="Q227" s="211"/>
      <c r="R227" s="211"/>
      <c r="S227" s="211"/>
      <c r="T227" s="212"/>
      <c r="AT227" s="213" t="s">
        <v>139</v>
      </c>
      <c r="AU227" s="213" t="s">
        <v>87</v>
      </c>
      <c r="AV227" s="13" t="s">
        <v>87</v>
      </c>
      <c r="AW227" s="13" t="s">
        <v>34</v>
      </c>
      <c r="AX227" s="13" t="s">
        <v>85</v>
      </c>
      <c r="AY227" s="213" t="s">
        <v>116</v>
      </c>
    </row>
    <row r="228" spans="1:65" s="2" customFormat="1" ht="16.5" customHeight="1">
      <c r="A228" s="33"/>
      <c r="B228" s="34"/>
      <c r="C228" s="185" t="s">
        <v>337</v>
      </c>
      <c r="D228" s="185" t="s">
        <v>119</v>
      </c>
      <c r="E228" s="186" t="s">
        <v>338</v>
      </c>
      <c r="F228" s="187" t="s">
        <v>339</v>
      </c>
      <c r="G228" s="188" t="s">
        <v>122</v>
      </c>
      <c r="H228" s="189">
        <v>12</v>
      </c>
      <c r="I228" s="190"/>
      <c r="J228" s="191">
        <f>ROUND(I228*H228,2)</f>
        <v>0</v>
      </c>
      <c r="K228" s="187" t="s">
        <v>123</v>
      </c>
      <c r="L228" s="38"/>
      <c r="M228" s="192" t="s">
        <v>1</v>
      </c>
      <c r="N228" s="193" t="s">
        <v>42</v>
      </c>
      <c r="O228" s="70"/>
      <c r="P228" s="194">
        <f>O228*H228</f>
        <v>0</v>
      </c>
      <c r="Q228" s="194">
        <v>0</v>
      </c>
      <c r="R228" s="194">
        <f>Q228*H228</f>
        <v>0</v>
      </c>
      <c r="S228" s="194">
        <v>0</v>
      </c>
      <c r="T228" s="195">
        <f>S228*H228</f>
        <v>0</v>
      </c>
      <c r="U228" s="33"/>
      <c r="V228" s="33"/>
      <c r="W228" s="33"/>
      <c r="X228" s="33"/>
      <c r="Y228" s="33"/>
      <c r="Z228" s="33"/>
      <c r="AA228" s="33"/>
      <c r="AB228" s="33"/>
      <c r="AC228" s="33"/>
      <c r="AD228" s="33"/>
      <c r="AE228" s="33"/>
      <c r="AR228" s="196" t="s">
        <v>124</v>
      </c>
      <c r="AT228" s="196" t="s">
        <v>119</v>
      </c>
      <c r="AU228" s="196" t="s">
        <v>87</v>
      </c>
      <c r="AY228" s="16" t="s">
        <v>116</v>
      </c>
      <c r="BE228" s="197">
        <f>IF(N228="základní",J228,0)</f>
        <v>0</v>
      </c>
      <c r="BF228" s="197">
        <f>IF(N228="snížená",J228,0)</f>
        <v>0</v>
      </c>
      <c r="BG228" s="197">
        <f>IF(N228="zákl. přenesená",J228,0)</f>
        <v>0</v>
      </c>
      <c r="BH228" s="197">
        <f>IF(N228="sníž. přenesená",J228,0)</f>
        <v>0</v>
      </c>
      <c r="BI228" s="197">
        <f>IF(N228="nulová",J228,0)</f>
        <v>0</v>
      </c>
      <c r="BJ228" s="16" t="s">
        <v>85</v>
      </c>
      <c r="BK228" s="197">
        <f>ROUND(I228*H228,2)</f>
        <v>0</v>
      </c>
      <c r="BL228" s="16" t="s">
        <v>124</v>
      </c>
      <c r="BM228" s="196" t="s">
        <v>340</v>
      </c>
    </row>
    <row r="229" spans="1:65" s="2" customFormat="1" ht="19.2">
      <c r="A229" s="33"/>
      <c r="B229" s="34"/>
      <c r="C229" s="35"/>
      <c r="D229" s="198" t="s">
        <v>126</v>
      </c>
      <c r="E229" s="35"/>
      <c r="F229" s="199" t="s">
        <v>341</v>
      </c>
      <c r="G229" s="35"/>
      <c r="H229" s="35"/>
      <c r="I229" s="200"/>
      <c r="J229" s="35"/>
      <c r="K229" s="35"/>
      <c r="L229" s="38"/>
      <c r="M229" s="201"/>
      <c r="N229" s="202"/>
      <c r="O229" s="70"/>
      <c r="P229" s="70"/>
      <c r="Q229" s="70"/>
      <c r="R229" s="70"/>
      <c r="S229" s="70"/>
      <c r="T229" s="71"/>
      <c r="U229" s="33"/>
      <c r="V229" s="33"/>
      <c r="W229" s="33"/>
      <c r="X229" s="33"/>
      <c r="Y229" s="33"/>
      <c r="Z229" s="33"/>
      <c r="AA229" s="33"/>
      <c r="AB229" s="33"/>
      <c r="AC229" s="33"/>
      <c r="AD229" s="33"/>
      <c r="AE229" s="33"/>
      <c r="AT229" s="16" t="s">
        <v>126</v>
      </c>
      <c r="AU229" s="16" t="s">
        <v>87</v>
      </c>
    </row>
    <row r="230" spans="1:65" s="2" customFormat="1" ht="16.5" customHeight="1">
      <c r="A230" s="33"/>
      <c r="B230" s="34"/>
      <c r="C230" s="185" t="s">
        <v>342</v>
      </c>
      <c r="D230" s="185" t="s">
        <v>119</v>
      </c>
      <c r="E230" s="186" t="s">
        <v>343</v>
      </c>
      <c r="F230" s="187" t="s">
        <v>344</v>
      </c>
      <c r="G230" s="188" t="s">
        <v>136</v>
      </c>
      <c r="H230" s="189">
        <v>633.25</v>
      </c>
      <c r="I230" s="190"/>
      <c r="J230" s="191">
        <f>ROUND(I230*H230,2)</f>
        <v>0</v>
      </c>
      <c r="K230" s="187" t="s">
        <v>123</v>
      </c>
      <c r="L230" s="38"/>
      <c r="M230" s="192" t="s">
        <v>1</v>
      </c>
      <c r="N230" s="193" t="s">
        <v>42</v>
      </c>
      <c r="O230" s="70"/>
      <c r="P230" s="194">
        <f>O230*H230</f>
        <v>0</v>
      </c>
      <c r="Q230" s="194">
        <v>0</v>
      </c>
      <c r="R230" s="194">
        <f>Q230*H230</f>
        <v>0</v>
      </c>
      <c r="S230" s="194">
        <v>0</v>
      </c>
      <c r="T230" s="195">
        <f>S230*H230</f>
        <v>0</v>
      </c>
      <c r="U230" s="33"/>
      <c r="V230" s="33"/>
      <c r="W230" s="33"/>
      <c r="X230" s="33"/>
      <c r="Y230" s="33"/>
      <c r="Z230" s="33"/>
      <c r="AA230" s="33"/>
      <c r="AB230" s="33"/>
      <c r="AC230" s="33"/>
      <c r="AD230" s="33"/>
      <c r="AE230" s="33"/>
      <c r="AR230" s="196" t="s">
        <v>124</v>
      </c>
      <c r="AT230" s="196" t="s">
        <v>119</v>
      </c>
      <c r="AU230" s="196" t="s">
        <v>87</v>
      </c>
      <c r="AY230" s="16" t="s">
        <v>116</v>
      </c>
      <c r="BE230" s="197">
        <f>IF(N230="základní",J230,0)</f>
        <v>0</v>
      </c>
      <c r="BF230" s="197">
        <f>IF(N230="snížená",J230,0)</f>
        <v>0</v>
      </c>
      <c r="BG230" s="197">
        <f>IF(N230="zákl. přenesená",J230,0)</f>
        <v>0</v>
      </c>
      <c r="BH230" s="197">
        <f>IF(N230="sníž. přenesená",J230,0)</f>
        <v>0</v>
      </c>
      <c r="BI230" s="197">
        <f>IF(N230="nulová",J230,0)</f>
        <v>0</v>
      </c>
      <c r="BJ230" s="16" t="s">
        <v>85</v>
      </c>
      <c r="BK230" s="197">
        <f>ROUND(I230*H230,2)</f>
        <v>0</v>
      </c>
      <c r="BL230" s="16" t="s">
        <v>124</v>
      </c>
      <c r="BM230" s="196" t="s">
        <v>345</v>
      </c>
    </row>
    <row r="231" spans="1:65" s="2" customFormat="1" ht="28.8">
      <c r="A231" s="33"/>
      <c r="B231" s="34"/>
      <c r="C231" s="35"/>
      <c r="D231" s="198" t="s">
        <v>126</v>
      </c>
      <c r="E231" s="35"/>
      <c r="F231" s="199" t="s">
        <v>346</v>
      </c>
      <c r="G231" s="35"/>
      <c r="H231" s="35"/>
      <c r="I231" s="200"/>
      <c r="J231" s="35"/>
      <c r="K231" s="35"/>
      <c r="L231" s="38"/>
      <c r="M231" s="201"/>
      <c r="N231" s="202"/>
      <c r="O231" s="70"/>
      <c r="P231" s="70"/>
      <c r="Q231" s="70"/>
      <c r="R231" s="70"/>
      <c r="S231" s="70"/>
      <c r="T231" s="71"/>
      <c r="U231" s="33"/>
      <c r="V231" s="33"/>
      <c r="W231" s="33"/>
      <c r="X231" s="33"/>
      <c r="Y231" s="33"/>
      <c r="Z231" s="33"/>
      <c r="AA231" s="33"/>
      <c r="AB231" s="33"/>
      <c r="AC231" s="33"/>
      <c r="AD231" s="33"/>
      <c r="AE231" s="33"/>
      <c r="AT231" s="16" t="s">
        <v>126</v>
      </c>
      <c r="AU231" s="16" t="s">
        <v>87</v>
      </c>
    </row>
    <row r="232" spans="1:65" s="13" customFormat="1" ht="10.199999999999999">
      <c r="B232" s="203"/>
      <c r="C232" s="204"/>
      <c r="D232" s="198" t="s">
        <v>139</v>
      </c>
      <c r="E232" s="205" t="s">
        <v>1</v>
      </c>
      <c r="F232" s="206" t="s">
        <v>347</v>
      </c>
      <c r="G232" s="204"/>
      <c r="H232" s="207">
        <v>119.5</v>
      </c>
      <c r="I232" s="208"/>
      <c r="J232" s="204"/>
      <c r="K232" s="204"/>
      <c r="L232" s="209"/>
      <c r="M232" s="210"/>
      <c r="N232" s="211"/>
      <c r="O232" s="211"/>
      <c r="P232" s="211"/>
      <c r="Q232" s="211"/>
      <c r="R232" s="211"/>
      <c r="S232" s="211"/>
      <c r="T232" s="212"/>
      <c r="AT232" s="213" t="s">
        <v>139</v>
      </c>
      <c r="AU232" s="213" t="s">
        <v>87</v>
      </c>
      <c r="AV232" s="13" t="s">
        <v>87</v>
      </c>
      <c r="AW232" s="13" t="s">
        <v>34</v>
      </c>
      <c r="AX232" s="13" t="s">
        <v>77</v>
      </c>
      <c r="AY232" s="213" t="s">
        <v>116</v>
      </c>
    </row>
    <row r="233" spans="1:65" s="13" customFormat="1" ht="10.199999999999999">
      <c r="B233" s="203"/>
      <c r="C233" s="204"/>
      <c r="D233" s="198" t="s">
        <v>139</v>
      </c>
      <c r="E233" s="205" t="s">
        <v>1</v>
      </c>
      <c r="F233" s="206" t="s">
        <v>348</v>
      </c>
      <c r="G233" s="204"/>
      <c r="H233" s="207">
        <v>513.75</v>
      </c>
      <c r="I233" s="208"/>
      <c r="J233" s="204"/>
      <c r="K233" s="204"/>
      <c r="L233" s="209"/>
      <c r="M233" s="210"/>
      <c r="N233" s="211"/>
      <c r="O233" s="211"/>
      <c r="P233" s="211"/>
      <c r="Q233" s="211"/>
      <c r="R233" s="211"/>
      <c r="S233" s="211"/>
      <c r="T233" s="212"/>
      <c r="AT233" s="213" t="s">
        <v>139</v>
      </c>
      <c r="AU233" s="213" t="s">
        <v>87</v>
      </c>
      <c r="AV233" s="13" t="s">
        <v>87</v>
      </c>
      <c r="AW233" s="13" t="s">
        <v>34</v>
      </c>
      <c r="AX233" s="13" t="s">
        <v>77</v>
      </c>
      <c r="AY233" s="213" t="s">
        <v>116</v>
      </c>
    </row>
    <row r="234" spans="1:65" s="14" customFormat="1" ht="10.199999999999999">
      <c r="B234" s="214"/>
      <c r="C234" s="215"/>
      <c r="D234" s="198" t="s">
        <v>139</v>
      </c>
      <c r="E234" s="216" t="s">
        <v>1</v>
      </c>
      <c r="F234" s="217" t="s">
        <v>152</v>
      </c>
      <c r="G234" s="215"/>
      <c r="H234" s="218">
        <v>633.25</v>
      </c>
      <c r="I234" s="219"/>
      <c r="J234" s="215"/>
      <c r="K234" s="215"/>
      <c r="L234" s="220"/>
      <c r="M234" s="221"/>
      <c r="N234" s="222"/>
      <c r="O234" s="222"/>
      <c r="P234" s="222"/>
      <c r="Q234" s="222"/>
      <c r="R234" s="222"/>
      <c r="S234" s="222"/>
      <c r="T234" s="223"/>
      <c r="AT234" s="224" t="s">
        <v>139</v>
      </c>
      <c r="AU234" s="224" t="s">
        <v>87</v>
      </c>
      <c r="AV234" s="14" t="s">
        <v>124</v>
      </c>
      <c r="AW234" s="14" t="s">
        <v>34</v>
      </c>
      <c r="AX234" s="14" t="s">
        <v>85</v>
      </c>
      <c r="AY234" s="224" t="s">
        <v>116</v>
      </c>
    </row>
    <row r="235" spans="1:65" s="2" customFormat="1" ht="16.5" customHeight="1">
      <c r="A235" s="33"/>
      <c r="B235" s="34"/>
      <c r="C235" s="185" t="s">
        <v>349</v>
      </c>
      <c r="D235" s="185" t="s">
        <v>119</v>
      </c>
      <c r="E235" s="186" t="s">
        <v>350</v>
      </c>
      <c r="F235" s="187" t="s">
        <v>351</v>
      </c>
      <c r="G235" s="188" t="s">
        <v>175</v>
      </c>
      <c r="H235" s="189">
        <v>9045</v>
      </c>
      <c r="I235" s="190"/>
      <c r="J235" s="191">
        <f>ROUND(I235*H235,2)</f>
        <v>0</v>
      </c>
      <c r="K235" s="187" t="s">
        <v>123</v>
      </c>
      <c r="L235" s="38"/>
      <c r="M235" s="192" t="s">
        <v>1</v>
      </c>
      <c r="N235" s="193" t="s">
        <v>42</v>
      </c>
      <c r="O235" s="70"/>
      <c r="P235" s="194">
        <f>O235*H235</f>
        <v>0</v>
      </c>
      <c r="Q235" s="194">
        <v>0</v>
      </c>
      <c r="R235" s="194">
        <f>Q235*H235</f>
        <v>0</v>
      </c>
      <c r="S235" s="194">
        <v>0</v>
      </c>
      <c r="T235" s="195">
        <f>S235*H235</f>
        <v>0</v>
      </c>
      <c r="U235" s="33"/>
      <c r="V235" s="33"/>
      <c r="W235" s="33"/>
      <c r="X235" s="33"/>
      <c r="Y235" s="33"/>
      <c r="Z235" s="33"/>
      <c r="AA235" s="33"/>
      <c r="AB235" s="33"/>
      <c r="AC235" s="33"/>
      <c r="AD235" s="33"/>
      <c r="AE235" s="33"/>
      <c r="AR235" s="196" t="s">
        <v>124</v>
      </c>
      <c r="AT235" s="196" t="s">
        <v>119</v>
      </c>
      <c r="AU235" s="196" t="s">
        <v>87</v>
      </c>
      <c r="AY235" s="16" t="s">
        <v>116</v>
      </c>
      <c r="BE235" s="197">
        <f>IF(N235="základní",J235,0)</f>
        <v>0</v>
      </c>
      <c r="BF235" s="197">
        <f>IF(N235="snížená",J235,0)</f>
        <v>0</v>
      </c>
      <c r="BG235" s="197">
        <f>IF(N235="zákl. přenesená",J235,0)</f>
        <v>0</v>
      </c>
      <c r="BH235" s="197">
        <f>IF(N235="sníž. přenesená",J235,0)</f>
        <v>0</v>
      </c>
      <c r="BI235" s="197">
        <f>IF(N235="nulová",J235,0)</f>
        <v>0</v>
      </c>
      <c r="BJ235" s="16" t="s">
        <v>85</v>
      </c>
      <c r="BK235" s="197">
        <f>ROUND(I235*H235,2)</f>
        <v>0</v>
      </c>
      <c r="BL235" s="16" t="s">
        <v>124</v>
      </c>
      <c r="BM235" s="196" t="s">
        <v>352</v>
      </c>
    </row>
    <row r="236" spans="1:65" s="2" customFormat="1" ht="19.2">
      <c r="A236" s="33"/>
      <c r="B236" s="34"/>
      <c r="C236" s="35"/>
      <c r="D236" s="198" t="s">
        <v>126</v>
      </c>
      <c r="E236" s="35"/>
      <c r="F236" s="199" t="s">
        <v>353</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126</v>
      </c>
      <c r="AU236" s="16" t="s">
        <v>87</v>
      </c>
    </row>
    <row r="237" spans="1:65" s="13" customFormat="1" ht="10.199999999999999">
      <c r="B237" s="203"/>
      <c r="C237" s="204"/>
      <c r="D237" s="198" t="s">
        <v>139</v>
      </c>
      <c r="E237" s="205" t="s">
        <v>1</v>
      </c>
      <c r="F237" s="206" t="s">
        <v>354</v>
      </c>
      <c r="G237" s="204"/>
      <c r="H237" s="207">
        <v>8610</v>
      </c>
      <c r="I237" s="208"/>
      <c r="J237" s="204"/>
      <c r="K237" s="204"/>
      <c r="L237" s="209"/>
      <c r="M237" s="210"/>
      <c r="N237" s="211"/>
      <c r="O237" s="211"/>
      <c r="P237" s="211"/>
      <c r="Q237" s="211"/>
      <c r="R237" s="211"/>
      <c r="S237" s="211"/>
      <c r="T237" s="212"/>
      <c r="AT237" s="213" t="s">
        <v>139</v>
      </c>
      <c r="AU237" s="213" t="s">
        <v>87</v>
      </c>
      <c r="AV237" s="13" t="s">
        <v>87</v>
      </c>
      <c r="AW237" s="13" t="s">
        <v>34</v>
      </c>
      <c r="AX237" s="13" t="s">
        <v>77</v>
      </c>
      <c r="AY237" s="213" t="s">
        <v>116</v>
      </c>
    </row>
    <row r="238" spans="1:65" s="13" customFormat="1" ht="10.199999999999999">
      <c r="B238" s="203"/>
      <c r="C238" s="204"/>
      <c r="D238" s="198" t="s">
        <v>139</v>
      </c>
      <c r="E238" s="205" t="s">
        <v>1</v>
      </c>
      <c r="F238" s="206" t="s">
        <v>355</v>
      </c>
      <c r="G238" s="204"/>
      <c r="H238" s="207">
        <v>435</v>
      </c>
      <c r="I238" s="208"/>
      <c r="J238" s="204"/>
      <c r="K238" s="204"/>
      <c r="L238" s="209"/>
      <c r="M238" s="210"/>
      <c r="N238" s="211"/>
      <c r="O238" s="211"/>
      <c r="P238" s="211"/>
      <c r="Q238" s="211"/>
      <c r="R238" s="211"/>
      <c r="S238" s="211"/>
      <c r="T238" s="212"/>
      <c r="AT238" s="213" t="s">
        <v>139</v>
      </c>
      <c r="AU238" s="213" t="s">
        <v>87</v>
      </c>
      <c r="AV238" s="13" t="s">
        <v>87</v>
      </c>
      <c r="AW238" s="13" t="s">
        <v>34</v>
      </c>
      <c r="AX238" s="13" t="s">
        <v>77</v>
      </c>
      <c r="AY238" s="213" t="s">
        <v>116</v>
      </c>
    </row>
    <row r="239" spans="1:65" s="14" customFormat="1" ht="10.199999999999999">
      <c r="B239" s="214"/>
      <c r="C239" s="215"/>
      <c r="D239" s="198" t="s">
        <v>139</v>
      </c>
      <c r="E239" s="216" t="s">
        <v>1</v>
      </c>
      <c r="F239" s="217" t="s">
        <v>152</v>
      </c>
      <c r="G239" s="215"/>
      <c r="H239" s="218">
        <v>9045</v>
      </c>
      <c r="I239" s="219"/>
      <c r="J239" s="215"/>
      <c r="K239" s="215"/>
      <c r="L239" s="220"/>
      <c r="M239" s="221"/>
      <c r="N239" s="222"/>
      <c r="O239" s="222"/>
      <c r="P239" s="222"/>
      <c r="Q239" s="222"/>
      <c r="R239" s="222"/>
      <c r="S239" s="222"/>
      <c r="T239" s="223"/>
      <c r="AT239" s="224" t="s">
        <v>139</v>
      </c>
      <c r="AU239" s="224" t="s">
        <v>87</v>
      </c>
      <c r="AV239" s="14" t="s">
        <v>124</v>
      </c>
      <c r="AW239" s="14" t="s">
        <v>34</v>
      </c>
      <c r="AX239" s="14" t="s">
        <v>85</v>
      </c>
      <c r="AY239" s="224" t="s">
        <v>116</v>
      </c>
    </row>
    <row r="240" spans="1:65" s="2" customFormat="1" ht="16.5" customHeight="1">
      <c r="A240" s="33"/>
      <c r="B240" s="34"/>
      <c r="C240" s="185" t="s">
        <v>356</v>
      </c>
      <c r="D240" s="185" t="s">
        <v>119</v>
      </c>
      <c r="E240" s="186" t="s">
        <v>357</v>
      </c>
      <c r="F240" s="187" t="s">
        <v>358</v>
      </c>
      <c r="G240" s="188" t="s">
        <v>175</v>
      </c>
      <c r="H240" s="189">
        <v>2055</v>
      </c>
      <c r="I240" s="190"/>
      <c r="J240" s="191">
        <f>ROUND(I240*H240,2)</f>
        <v>0</v>
      </c>
      <c r="K240" s="187" t="s">
        <v>123</v>
      </c>
      <c r="L240" s="38"/>
      <c r="M240" s="192" t="s">
        <v>1</v>
      </c>
      <c r="N240" s="193" t="s">
        <v>42</v>
      </c>
      <c r="O240" s="70"/>
      <c r="P240" s="194">
        <f>O240*H240</f>
        <v>0</v>
      </c>
      <c r="Q240" s="194">
        <v>0</v>
      </c>
      <c r="R240" s="194">
        <f>Q240*H240</f>
        <v>0</v>
      </c>
      <c r="S240" s="194">
        <v>0</v>
      </c>
      <c r="T240" s="195">
        <f>S240*H240</f>
        <v>0</v>
      </c>
      <c r="U240" s="33"/>
      <c r="V240" s="33"/>
      <c r="W240" s="33"/>
      <c r="X240" s="33"/>
      <c r="Y240" s="33"/>
      <c r="Z240" s="33"/>
      <c r="AA240" s="33"/>
      <c r="AB240" s="33"/>
      <c r="AC240" s="33"/>
      <c r="AD240" s="33"/>
      <c r="AE240" s="33"/>
      <c r="AR240" s="196" t="s">
        <v>124</v>
      </c>
      <c r="AT240" s="196" t="s">
        <v>119</v>
      </c>
      <c r="AU240" s="196" t="s">
        <v>87</v>
      </c>
      <c r="AY240" s="16" t="s">
        <v>116</v>
      </c>
      <c r="BE240" s="197">
        <f>IF(N240="základní",J240,0)</f>
        <v>0</v>
      </c>
      <c r="BF240" s="197">
        <f>IF(N240="snížená",J240,0)</f>
        <v>0</v>
      </c>
      <c r="BG240" s="197">
        <f>IF(N240="zákl. přenesená",J240,0)</f>
        <v>0</v>
      </c>
      <c r="BH240" s="197">
        <f>IF(N240="sníž. přenesená",J240,0)</f>
        <v>0</v>
      </c>
      <c r="BI240" s="197">
        <f>IF(N240="nulová",J240,0)</f>
        <v>0</v>
      </c>
      <c r="BJ240" s="16" t="s">
        <v>85</v>
      </c>
      <c r="BK240" s="197">
        <f>ROUND(I240*H240,2)</f>
        <v>0</v>
      </c>
      <c r="BL240" s="16" t="s">
        <v>124</v>
      </c>
      <c r="BM240" s="196" t="s">
        <v>359</v>
      </c>
    </row>
    <row r="241" spans="1:65" s="2" customFormat="1" ht="19.2">
      <c r="A241" s="33"/>
      <c r="B241" s="34"/>
      <c r="C241" s="35"/>
      <c r="D241" s="198" t="s">
        <v>126</v>
      </c>
      <c r="E241" s="35"/>
      <c r="F241" s="199" t="s">
        <v>360</v>
      </c>
      <c r="G241" s="35"/>
      <c r="H241" s="35"/>
      <c r="I241" s="200"/>
      <c r="J241" s="35"/>
      <c r="K241" s="35"/>
      <c r="L241" s="38"/>
      <c r="M241" s="201"/>
      <c r="N241" s="202"/>
      <c r="O241" s="70"/>
      <c r="P241" s="70"/>
      <c r="Q241" s="70"/>
      <c r="R241" s="70"/>
      <c r="S241" s="70"/>
      <c r="T241" s="71"/>
      <c r="U241" s="33"/>
      <c r="V241" s="33"/>
      <c r="W241" s="33"/>
      <c r="X241" s="33"/>
      <c r="Y241" s="33"/>
      <c r="Z241" s="33"/>
      <c r="AA241" s="33"/>
      <c r="AB241" s="33"/>
      <c r="AC241" s="33"/>
      <c r="AD241" s="33"/>
      <c r="AE241" s="33"/>
      <c r="AT241" s="16" t="s">
        <v>126</v>
      </c>
      <c r="AU241" s="16" t="s">
        <v>87</v>
      </c>
    </row>
    <row r="242" spans="1:65" s="13" customFormat="1" ht="10.199999999999999">
      <c r="B242" s="203"/>
      <c r="C242" s="204"/>
      <c r="D242" s="198" t="s">
        <v>139</v>
      </c>
      <c r="E242" s="205" t="s">
        <v>1</v>
      </c>
      <c r="F242" s="206" t="s">
        <v>361</v>
      </c>
      <c r="G242" s="204"/>
      <c r="H242" s="207">
        <v>2055</v>
      </c>
      <c r="I242" s="208"/>
      <c r="J242" s="204"/>
      <c r="K242" s="204"/>
      <c r="L242" s="209"/>
      <c r="M242" s="210"/>
      <c r="N242" s="211"/>
      <c r="O242" s="211"/>
      <c r="P242" s="211"/>
      <c r="Q242" s="211"/>
      <c r="R242" s="211"/>
      <c r="S242" s="211"/>
      <c r="T242" s="212"/>
      <c r="AT242" s="213" t="s">
        <v>139</v>
      </c>
      <c r="AU242" s="213" t="s">
        <v>87</v>
      </c>
      <c r="AV242" s="13" t="s">
        <v>87</v>
      </c>
      <c r="AW242" s="13" t="s">
        <v>34</v>
      </c>
      <c r="AX242" s="13" t="s">
        <v>85</v>
      </c>
      <c r="AY242" s="213" t="s">
        <v>116</v>
      </c>
    </row>
    <row r="243" spans="1:65" s="2" customFormat="1" ht="16.5" customHeight="1">
      <c r="A243" s="33"/>
      <c r="B243" s="34"/>
      <c r="C243" s="185" t="s">
        <v>362</v>
      </c>
      <c r="D243" s="185" t="s">
        <v>119</v>
      </c>
      <c r="E243" s="186" t="s">
        <v>363</v>
      </c>
      <c r="F243" s="187" t="s">
        <v>364</v>
      </c>
      <c r="G243" s="188" t="s">
        <v>136</v>
      </c>
      <c r="H243" s="189">
        <v>80</v>
      </c>
      <c r="I243" s="190"/>
      <c r="J243" s="191">
        <f>ROUND(I243*H243,2)</f>
        <v>0</v>
      </c>
      <c r="K243" s="187" t="s">
        <v>123</v>
      </c>
      <c r="L243" s="38"/>
      <c r="M243" s="192" t="s">
        <v>1</v>
      </c>
      <c r="N243" s="193" t="s">
        <v>42</v>
      </c>
      <c r="O243" s="70"/>
      <c r="P243" s="194">
        <f>O243*H243</f>
        <v>0</v>
      </c>
      <c r="Q243" s="194">
        <v>0</v>
      </c>
      <c r="R243" s="194">
        <f>Q243*H243</f>
        <v>0</v>
      </c>
      <c r="S243" s="194">
        <v>0</v>
      </c>
      <c r="T243" s="195">
        <f>S243*H243</f>
        <v>0</v>
      </c>
      <c r="U243" s="33"/>
      <c r="V243" s="33"/>
      <c r="W243" s="33"/>
      <c r="X243" s="33"/>
      <c r="Y243" s="33"/>
      <c r="Z243" s="33"/>
      <c r="AA243" s="33"/>
      <c r="AB243" s="33"/>
      <c r="AC243" s="33"/>
      <c r="AD243" s="33"/>
      <c r="AE243" s="33"/>
      <c r="AR243" s="196" t="s">
        <v>124</v>
      </c>
      <c r="AT243" s="196" t="s">
        <v>119</v>
      </c>
      <c r="AU243" s="196" t="s">
        <v>87</v>
      </c>
      <c r="AY243" s="16" t="s">
        <v>116</v>
      </c>
      <c r="BE243" s="197">
        <f>IF(N243="základní",J243,0)</f>
        <v>0</v>
      </c>
      <c r="BF243" s="197">
        <f>IF(N243="snížená",J243,0)</f>
        <v>0</v>
      </c>
      <c r="BG243" s="197">
        <f>IF(N243="zákl. přenesená",J243,0)</f>
        <v>0</v>
      </c>
      <c r="BH243" s="197">
        <f>IF(N243="sníž. přenesená",J243,0)</f>
        <v>0</v>
      </c>
      <c r="BI243" s="197">
        <f>IF(N243="nulová",J243,0)</f>
        <v>0</v>
      </c>
      <c r="BJ243" s="16" t="s">
        <v>85</v>
      </c>
      <c r="BK243" s="197">
        <f>ROUND(I243*H243,2)</f>
        <v>0</v>
      </c>
      <c r="BL243" s="16" t="s">
        <v>124</v>
      </c>
      <c r="BM243" s="196" t="s">
        <v>365</v>
      </c>
    </row>
    <row r="244" spans="1:65" s="2" customFormat="1" ht="19.2">
      <c r="A244" s="33"/>
      <c r="B244" s="34"/>
      <c r="C244" s="35"/>
      <c r="D244" s="198" t="s">
        <v>126</v>
      </c>
      <c r="E244" s="35"/>
      <c r="F244" s="199" t="s">
        <v>366</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126</v>
      </c>
      <c r="AU244" s="16" t="s">
        <v>87</v>
      </c>
    </row>
    <row r="245" spans="1:65" s="13" customFormat="1" ht="10.199999999999999">
      <c r="B245" s="203"/>
      <c r="C245" s="204"/>
      <c r="D245" s="198" t="s">
        <v>139</v>
      </c>
      <c r="E245" s="205" t="s">
        <v>1</v>
      </c>
      <c r="F245" s="206" t="s">
        <v>367</v>
      </c>
      <c r="G245" s="204"/>
      <c r="H245" s="207">
        <v>80</v>
      </c>
      <c r="I245" s="208"/>
      <c r="J245" s="204"/>
      <c r="K245" s="204"/>
      <c r="L245" s="209"/>
      <c r="M245" s="210"/>
      <c r="N245" s="211"/>
      <c r="O245" s="211"/>
      <c r="P245" s="211"/>
      <c r="Q245" s="211"/>
      <c r="R245" s="211"/>
      <c r="S245" s="211"/>
      <c r="T245" s="212"/>
      <c r="AT245" s="213" t="s">
        <v>139</v>
      </c>
      <c r="AU245" s="213" t="s">
        <v>87</v>
      </c>
      <c r="AV245" s="13" t="s">
        <v>87</v>
      </c>
      <c r="AW245" s="13" t="s">
        <v>34</v>
      </c>
      <c r="AX245" s="13" t="s">
        <v>85</v>
      </c>
      <c r="AY245" s="213" t="s">
        <v>116</v>
      </c>
    </row>
    <row r="246" spans="1:65" s="2" customFormat="1" ht="16.5" customHeight="1">
      <c r="A246" s="33"/>
      <c r="B246" s="34"/>
      <c r="C246" s="185" t="s">
        <v>368</v>
      </c>
      <c r="D246" s="185" t="s">
        <v>119</v>
      </c>
      <c r="E246" s="186" t="s">
        <v>369</v>
      </c>
      <c r="F246" s="187" t="s">
        <v>370</v>
      </c>
      <c r="G246" s="188" t="s">
        <v>122</v>
      </c>
      <c r="H246" s="189">
        <v>23</v>
      </c>
      <c r="I246" s="190"/>
      <c r="J246" s="191">
        <f>ROUND(I246*H246,2)</f>
        <v>0</v>
      </c>
      <c r="K246" s="187" t="s">
        <v>123</v>
      </c>
      <c r="L246" s="38"/>
      <c r="M246" s="192" t="s">
        <v>1</v>
      </c>
      <c r="N246" s="193" t="s">
        <v>42</v>
      </c>
      <c r="O246" s="70"/>
      <c r="P246" s="194">
        <f>O246*H246</f>
        <v>0</v>
      </c>
      <c r="Q246" s="194">
        <v>0</v>
      </c>
      <c r="R246" s="194">
        <f>Q246*H246</f>
        <v>0</v>
      </c>
      <c r="S246" s="194">
        <v>0</v>
      </c>
      <c r="T246" s="195">
        <f>S246*H246</f>
        <v>0</v>
      </c>
      <c r="U246" s="33"/>
      <c r="V246" s="33"/>
      <c r="W246" s="33"/>
      <c r="X246" s="33"/>
      <c r="Y246" s="33"/>
      <c r="Z246" s="33"/>
      <c r="AA246" s="33"/>
      <c r="AB246" s="33"/>
      <c r="AC246" s="33"/>
      <c r="AD246" s="33"/>
      <c r="AE246" s="33"/>
      <c r="AR246" s="196" t="s">
        <v>124</v>
      </c>
      <c r="AT246" s="196" t="s">
        <v>119</v>
      </c>
      <c r="AU246" s="196" t="s">
        <v>87</v>
      </c>
      <c r="AY246" s="16" t="s">
        <v>116</v>
      </c>
      <c r="BE246" s="197">
        <f>IF(N246="základní",J246,0)</f>
        <v>0</v>
      </c>
      <c r="BF246" s="197">
        <f>IF(N246="snížená",J246,0)</f>
        <v>0</v>
      </c>
      <c r="BG246" s="197">
        <f>IF(N246="zákl. přenesená",J246,0)</f>
        <v>0</v>
      </c>
      <c r="BH246" s="197">
        <f>IF(N246="sníž. přenesená",J246,0)</f>
        <v>0</v>
      </c>
      <c r="BI246" s="197">
        <f>IF(N246="nulová",J246,0)</f>
        <v>0</v>
      </c>
      <c r="BJ246" s="16" t="s">
        <v>85</v>
      </c>
      <c r="BK246" s="197">
        <f>ROUND(I246*H246,2)</f>
        <v>0</v>
      </c>
      <c r="BL246" s="16" t="s">
        <v>124</v>
      </c>
      <c r="BM246" s="196" t="s">
        <v>371</v>
      </c>
    </row>
    <row r="247" spans="1:65" s="2" customFormat="1" ht="19.2">
      <c r="A247" s="33"/>
      <c r="B247" s="34"/>
      <c r="C247" s="35"/>
      <c r="D247" s="198" t="s">
        <v>126</v>
      </c>
      <c r="E247" s="35"/>
      <c r="F247" s="199" t="s">
        <v>372</v>
      </c>
      <c r="G247" s="35"/>
      <c r="H247" s="35"/>
      <c r="I247" s="200"/>
      <c r="J247" s="35"/>
      <c r="K247" s="35"/>
      <c r="L247" s="38"/>
      <c r="M247" s="201"/>
      <c r="N247" s="202"/>
      <c r="O247" s="70"/>
      <c r="P247" s="70"/>
      <c r="Q247" s="70"/>
      <c r="R247" s="70"/>
      <c r="S247" s="70"/>
      <c r="T247" s="71"/>
      <c r="U247" s="33"/>
      <c r="V247" s="33"/>
      <c r="W247" s="33"/>
      <c r="X247" s="33"/>
      <c r="Y247" s="33"/>
      <c r="Z247" s="33"/>
      <c r="AA247" s="33"/>
      <c r="AB247" s="33"/>
      <c r="AC247" s="33"/>
      <c r="AD247" s="33"/>
      <c r="AE247" s="33"/>
      <c r="AT247" s="16" t="s">
        <v>126</v>
      </c>
      <c r="AU247" s="16" t="s">
        <v>87</v>
      </c>
    </row>
    <row r="248" spans="1:65" s="2" customFormat="1" ht="16.5" customHeight="1">
      <c r="A248" s="33"/>
      <c r="B248" s="34"/>
      <c r="C248" s="185" t="s">
        <v>373</v>
      </c>
      <c r="D248" s="185" t="s">
        <v>119</v>
      </c>
      <c r="E248" s="186" t="s">
        <v>374</v>
      </c>
      <c r="F248" s="187" t="s">
        <v>375</v>
      </c>
      <c r="G248" s="188" t="s">
        <v>122</v>
      </c>
      <c r="H248" s="189">
        <v>23</v>
      </c>
      <c r="I248" s="190"/>
      <c r="J248" s="191">
        <f>ROUND(I248*H248,2)</f>
        <v>0</v>
      </c>
      <c r="K248" s="187" t="s">
        <v>123</v>
      </c>
      <c r="L248" s="38"/>
      <c r="M248" s="192" t="s">
        <v>1</v>
      </c>
      <c r="N248" s="193" t="s">
        <v>42</v>
      </c>
      <c r="O248" s="70"/>
      <c r="P248" s="194">
        <f>O248*H248</f>
        <v>0</v>
      </c>
      <c r="Q248" s="194">
        <v>0</v>
      </c>
      <c r="R248" s="194">
        <f>Q248*H248</f>
        <v>0</v>
      </c>
      <c r="S248" s="194">
        <v>0</v>
      </c>
      <c r="T248" s="195">
        <f>S248*H248</f>
        <v>0</v>
      </c>
      <c r="U248" s="33"/>
      <c r="V248" s="33"/>
      <c r="W248" s="33"/>
      <c r="X248" s="33"/>
      <c r="Y248" s="33"/>
      <c r="Z248" s="33"/>
      <c r="AA248" s="33"/>
      <c r="AB248" s="33"/>
      <c r="AC248" s="33"/>
      <c r="AD248" s="33"/>
      <c r="AE248" s="33"/>
      <c r="AR248" s="196" t="s">
        <v>124</v>
      </c>
      <c r="AT248" s="196" t="s">
        <v>119</v>
      </c>
      <c r="AU248" s="196" t="s">
        <v>87</v>
      </c>
      <c r="AY248" s="16" t="s">
        <v>116</v>
      </c>
      <c r="BE248" s="197">
        <f>IF(N248="základní",J248,0)</f>
        <v>0</v>
      </c>
      <c r="BF248" s="197">
        <f>IF(N248="snížená",J248,0)</f>
        <v>0</v>
      </c>
      <c r="BG248" s="197">
        <f>IF(N248="zákl. přenesená",J248,0)</f>
        <v>0</v>
      </c>
      <c r="BH248" s="197">
        <f>IF(N248="sníž. přenesená",J248,0)</f>
        <v>0</v>
      </c>
      <c r="BI248" s="197">
        <f>IF(N248="nulová",J248,0)</f>
        <v>0</v>
      </c>
      <c r="BJ248" s="16" t="s">
        <v>85</v>
      </c>
      <c r="BK248" s="197">
        <f>ROUND(I248*H248,2)</f>
        <v>0</v>
      </c>
      <c r="BL248" s="16" t="s">
        <v>124</v>
      </c>
      <c r="BM248" s="196" t="s">
        <v>376</v>
      </c>
    </row>
    <row r="249" spans="1:65" s="2" customFormat="1" ht="19.2">
      <c r="A249" s="33"/>
      <c r="B249" s="34"/>
      <c r="C249" s="35"/>
      <c r="D249" s="198" t="s">
        <v>126</v>
      </c>
      <c r="E249" s="35"/>
      <c r="F249" s="199" t="s">
        <v>377</v>
      </c>
      <c r="G249" s="35"/>
      <c r="H249" s="35"/>
      <c r="I249" s="200"/>
      <c r="J249" s="35"/>
      <c r="K249" s="35"/>
      <c r="L249" s="38"/>
      <c r="M249" s="201"/>
      <c r="N249" s="202"/>
      <c r="O249" s="70"/>
      <c r="P249" s="70"/>
      <c r="Q249" s="70"/>
      <c r="R249" s="70"/>
      <c r="S249" s="70"/>
      <c r="T249" s="71"/>
      <c r="U249" s="33"/>
      <c r="V249" s="33"/>
      <c r="W249" s="33"/>
      <c r="X249" s="33"/>
      <c r="Y249" s="33"/>
      <c r="Z249" s="33"/>
      <c r="AA249" s="33"/>
      <c r="AB249" s="33"/>
      <c r="AC249" s="33"/>
      <c r="AD249" s="33"/>
      <c r="AE249" s="33"/>
      <c r="AT249" s="16" t="s">
        <v>126</v>
      </c>
      <c r="AU249" s="16" t="s">
        <v>87</v>
      </c>
    </row>
    <row r="250" spans="1:65" s="2" customFormat="1" ht="16.5" customHeight="1">
      <c r="A250" s="33"/>
      <c r="B250" s="34"/>
      <c r="C250" s="185" t="s">
        <v>378</v>
      </c>
      <c r="D250" s="185" t="s">
        <v>119</v>
      </c>
      <c r="E250" s="186" t="s">
        <v>379</v>
      </c>
      <c r="F250" s="187" t="s">
        <v>380</v>
      </c>
      <c r="G250" s="188" t="s">
        <v>122</v>
      </c>
      <c r="H250" s="189">
        <v>5</v>
      </c>
      <c r="I250" s="190"/>
      <c r="J250" s="191">
        <f>ROUND(I250*H250,2)</f>
        <v>0</v>
      </c>
      <c r="K250" s="187" t="s">
        <v>123</v>
      </c>
      <c r="L250" s="38"/>
      <c r="M250" s="192" t="s">
        <v>1</v>
      </c>
      <c r="N250" s="193" t="s">
        <v>42</v>
      </c>
      <c r="O250" s="70"/>
      <c r="P250" s="194">
        <f>O250*H250</f>
        <v>0</v>
      </c>
      <c r="Q250" s="194">
        <v>0</v>
      </c>
      <c r="R250" s="194">
        <f>Q250*H250</f>
        <v>0</v>
      </c>
      <c r="S250" s="194">
        <v>0</v>
      </c>
      <c r="T250" s="195">
        <f>S250*H250</f>
        <v>0</v>
      </c>
      <c r="U250" s="33"/>
      <c r="V250" s="33"/>
      <c r="W250" s="33"/>
      <c r="X250" s="33"/>
      <c r="Y250" s="33"/>
      <c r="Z250" s="33"/>
      <c r="AA250" s="33"/>
      <c r="AB250" s="33"/>
      <c r="AC250" s="33"/>
      <c r="AD250" s="33"/>
      <c r="AE250" s="33"/>
      <c r="AR250" s="196" t="s">
        <v>124</v>
      </c>
      <c r="AT250" s="196" t="s">
        <v>119</v>
      </c>
      <c r="AU250" s="196" t="s">
        <v>87</v>
      </c>
      <c r="AY250" s="16" t="s">
        <v>116</v>
      </c>
      <c r="BE250" s="197">
        <f>IF(N250="základní",J250,0)</f>
        <v>0</v>
      </c>
      <c r="BF250" s="197">
        <f>IF(N250="snížená",J250,0)</f>
        <v>0</v>
      </c>
      <c r="BG250" s="197">
        <f>IF(N250="zákl. přenesená",J250,0)</f>
        <v>0</v>
      </c>
      <c r="BH250" s="197">
        <f>IF(N250="sníž. přenesená",J250,0)</f>
        <v>0</v>
      </c>
      <c r="BI250" s="197">
        <f>IF(N250="nulová",J250,0)</f>
        <v>0</v>
      </c>
      <c r="BJ250" s="16" t="s">
        <v>85</v>
      </c>
      <c r="BK250" s="197">
        <f>ROUND(I250*H250,2)</f>
        <v>0</v>
      </c>
      <c r="BL250" s="16" t="s">
        <v>124</v>
      </c>
      <c r="BM250" s="196" t="s">
        <v>381</v>
      </c>
    </row>
    <row r="251" spans="1:65" s="2" customFormat="1" ht="19.2">
      <c r="A251" s="33"/>
      <c r="B251" s="34"/>
      <c r="C251" s="35"/>
      <c r="D251" s="198" t="s">
        <v>126</v>
      </c>
      <c r="E251" s="35"/>
      <c r="F251" s="199" t="s">
        <v>382</v>
      </c>
      <c r="G251" s="35"/>
      <c r="H251" s="35"/>
      <c r="I251" s="200"/>
      <c r="J251" s="35"/>
      <c r="K251" s="35"/>
      <c r="L251" s="38"/>
      <c r="M251" s="201"/>
      <c r="N251" s="202"/>
      <c r="O251" s="70"/>
      <c r="P251" s="70"/>
      <c r="Q251" s="70"/>
      <c r="R251" s="70"/>
      <c r="S251" s="70"/>
      <c r="T251" s="71"/>
      <c r="U251" s="33"/>
      <c r="V251" s="33"/>
      <c r="W251" s="33"/>
      <c r="X251" s="33"/>
      <c r="Y251" s="33"/>
      <c r="Z251" s="33"/>
      <c r="AA251" s="33"/>
      <c r="AB251" s="33"/>
      <c r="AC251" s="33"/>
      <c r="AD251" s="33"/>
      <c r="AE251" s="33"/>
      <c r="AT251" s="16" t="s">
        <v>126</v>
      </c>
      <c r="AU251" s="16" t="s">
        <v>87</v>
      </c>
    </row>
    <row r="252" spans="1:65" s="2" customFormat="1" ht="16.5" customHeight="1">
      <c r="A252" s="33"/>
      <c r="B252" s="34"/>
      <c r="C252" s="185" t="s">
        <v>383</v>
      </c>
      <c r="D252" s="185" t="s">
        <v>119</v>
      </c>
      <c r="E252" s="186" t="s">
        <v>384</v>
      </c>
      <c r="F252" s="187" t="s">
        <v>385</v>
      </c>
      <c r="G252" s="188" t="s">
        <v>122</v>
      </c>
      <c r="H252" s="189">
        <v>5</v>
      </c>
      <c r="I252" s="190"/>
      <c r="J252" s="191">
        <f>ROUND(I252*H252,2)</f>
        <v>0</v>
      </c>
      <c r="K252" s="187" t="s">
        <v>123</v>
      </c>
      <c r="L252" s="38"/>
      <c r="M252" s="192" t="s">
        <v>1</v>
      </c>
      <c r="N252" s="193" t="s">
        <v>42</v>
      </c>
      <c r="O252" s="70"/>
      <c r="P252" s="194">
        <f>O252*H252</f>
        <v>0</v>
      </c>
      <c r="Q252" s="194">
        <v>0</v>
      </c>
      <c r="R252" s="194">
        <f>Q252*H252</f>
        <v>0</v>
      </c>
      <c r="S252" s="194">
        <v>0</v>
      </c>
      <c r="T252" s="195">
        <f>S252*H252</f>
        <v>0</v>
      </c>
      <c r="U252" s="33"/>
      <c r="V252" s="33"/>
      <c r="W252" s="33"/>
      <c r="X252" s="33"/>
      <c r="Y252" s="33"/>
      <c r="Z252" s="33"/>
      <c r="AA252" s="33"/>
      <c r="AB252" s="33"/>
      <c r="AC252" s="33"/>
      <c r="AD252" s="33"/>
      <c r="AE252" s="33"/>
      <c r="AR252" s="196" t="s">
        <v>124</v>
      </c>
      <c r="AT252" s="196" t="s">
        <v>119</v>
      </c>
      <c r="AU252" s="196" t="s">
        <v>87</v>
      </c>
      <c r="AY252" s="16" t="s">
        <v>116</v>
      </c>
      <c r="BE252" s="197">
        <f>IF(N252="základní",J252,0)</f>
        <v>0</v>
      </c>
      <c r="BF252" s="197">
        <f>IF(N252="snížená",J252,0)</f>
        <v>0</v>
      </c>
      <c r="BG252" s="197">
        <f>IF(N252="zákl. přenesená",J252,0)</f>
        <v>0</v>
      </c>
      <c r="BH252" s="197">
        <f>IF(N252="sníž. přenesená",J252,0)</f>
        <v>0</v>
      </c>
      <c r="BI252" s="197">
        <f>IF(N252="nulová",J252,0)</f>
        <v>0</v>
      </c>
      <c r="BJ252" s="16" t="s">
        <v>85</v>
      </c>
      <c r="BK252" s="197">
        <f>ROUND(I252*H252,2)</f>
        <v>0</v>
      </c>
      <c r="BL252" s="16" t="s">
        <v>124</v>
      </c>
      <c r="BM252" s="196" t="s">
        <v>386</v>
      </c>
    </row>
    <row r="253" spans="1:65" s="2" customFormat="1" ht="19.2">
      <c r="A253" s="33"/>
      <c r="B253" s="34"/>
      <c r="C253" s="35"/>
      <c r="D253" s="198" t="s">
        <v>126</v>
      </c>
      <c r="E253" s="35"/>
      <c r="F253" s="199" t="s">
        <v>387</v>
      </c>
      <c r="G253" s="35"/>
      <c r="H253" s="35"/>
      <c r="I253" s="200"/>
      <c r="J253" s="35"/>
      <c r="K253" s="35"/>
      <c r="L253" s="38"/>
      <c r="M253" s="201"/>
      <c r="N253" s="202"/>
      <c r="O253" s="70"/>
      <c r="P253" s="70"/>
      <c r="Q253" s="70"/>
      <c r="R253" s="70"/>
      <c r="S253" s="70"/>
      <c r="T253" s="71"/>
      <c r="U253" s="33"/>
      <c r="V253" s="33"/>
      <c r="W253" s="33"/>
      <c r="X253" s="33"/>
      <c r="Y253" s="33"/>
      <c r="Z253" s="33"/>
      <c r="AA253" s="33"/>
      <c r="AB253" s="33"/>
      <c r="AC253" s="33"/>
      <c r="AD253" s="33"/>
      <c r="AE253" s="33"/>
      <c r="AT253" s="16" t="s">
        <v>126</v>
      </c>
      <c r="AU253" s="16" t="s">
        <v>87</v>
      </c>
    </row>
    <row r="254" spans="1:65" s="2" customFormat="1" ht="16.5" customHeight="1">
      <c r="A254" s="33"/>
      <c r="B254" s="34"/>
      <c r="C254" s="185" t="s">
        <v>388</v>
      </c>
      <c r="D254" s="185" t="s">
        <v>119</v>
      </c>
      <c r="E254" s="186" t="s">
        <v>389</v>
      </c>
      <c r="F254" s="187" t="s">
        <v>390</v>
      </c>
      <c r="G254" s="188" t="s">
        <v>122</v>
      </c>
      <c r="H254" s="189">
        <v>5</v>
      </c>
      <c r="I254" s="190"/>
      <c r="J254" s="191">
        <f>ROUND(I254*H254,2)</f>
        <v>0</v>
      </c>
      <c r="K254" s="187" t="s">
        <v>123</v>
      </c>
      <c r="L254" s="38"/>
      <c r="M254" s="192" t="s">
        <v>1</v>
      </c>
      <c r="N254" s="193" t="s">
        <v>42</v>
      </c>
      <c r="O254" s="70"/>
      <c r="P254" s="194">
        <f>O254*H254</f>
        <v>0</v>
      </c>
      <c r="Q254" s="194">
        <v>0</v>
      </c>
      <c r="R254" s="194">
        <f>Q254*H254</f>
        <v>0</v>
      </c>
      <c r="S254" s="194">
        <v>0</v>
      </c>
      <c r="T254" s="195">
        <f>S254*H254</f>
        <v>0</v>
      </c>
      <c r="U254" s="33"/>
      <c r="V254" s="33"/>
      <c r="W254" s="33"/>
      <c r="X254" s="33"/>
      <c r="Y254" s="33"/>
      <c r="Z254" s="33"/>
      <c r="AA254" s="33"/>
      <c r="AB254" s="33"/>
      <c r="AC254" s="33"/>
      <c r="AD254" s="33"/>
      <c r="AE254" s="33"/>
      <c r="AR254" s="196" t="s">
        <v>124</v>
      </c>
      <c r="AT254" s="196" t="s">
        <v>119</v>
      </c>
      <c r="AU254" s="196" t="s">
        <v>87</v>
      </c>
      <c r="AY254" s="16" t="s">
        <v>116</v>
      </c>
      <c r="BE254" s="197">
        <f>IF(N254="základní",J254,0)</f>
        <v>0</v>
      </c>
      <c r="BF254" s="197">
        <f>IF(N254="snížená",J254,0)</f>
        <v>0</v>
      </c>
      <c r="BG254" s="197">
        <f>IF(N254="zákl. přenesená",J254,0)</f>
        <v>0</v>
      </c>
      <c r="BH254" s="197">
        <f>IF(N254="sníž. přenesená",J254,0)</f>
        <v>0</v>
      </c>
      <c r="BI254" s="197">
        <f>IF(N254="nulová",J254,0)</f>
        <v>0</v>
      </c>
      <c r="BJ254" s="16" t="s">
        <v>85</v>
      </c>
      <c r="BK254" s="197">
        <f>ROUND(I254*H254,2)</f>
        <v>0</v>
      </c>
      <c r="BL254" s="16" t="s">
        <v>124</v>
      </c>
      <c r="BM254" s="196" t="s">
        <v>391</v>
      </c>
    </row>
    <row r="255" spans="1:65" s="2" customFormat="1" ht="28.8">
      <c r="A255" s="33"/>
      <c r="B255" s="34"/>
      <c r="C255" s="35"/>
      <c r="D255" s="198" t="s">
        <v>126</v>
      </c>
      <c r="E255" s="35"/>
      <c r="F255" s="199" t="s">
        <v>392</v>
      </c>
      <c r="G255" s="35"/>
      <c r="H255" s="35"/>
      <c r="I255" s="200"/>
      <c r="J255" s="35"/>
      <c r="K255" s="35"/>
      <c r="L255" s="38"/>
      <c r="M255" s="201"/>
      <c r="N255" s="202"/>
      <c r="O255" s="70"/>
      <c r="P255" s="70"/>
      <c r="Q255" s="70"/>
      <c r="R255" s="70"/>
      <c r="S255" s="70"/>
      <c r="T255" s="71"/>
      <c r="U255" s="33"/>
      <c r="V255" s="33"/>
      <c r="W255" s="33"/>
      <c r="X255" s="33"/>
      <c r="Y255" s="33"/>
      <c r="Z255" s="33"/>
      <c r="AA255" s="33"/>
      <c r="AB255" s="33"/>
      <c r="AC255" s="33"/>
      <c r="AD255" s="33"/>
      <c r="AE255" s="33"/>
      <c r="AT255" s="16" t="s">
        <v>126</v>
      </c>
      <c r="AU255" s="16" t="s">
        <v>87</v>
      </c>
    </row>
    <row r="256" spans="1:65" s="2" customFormat="1" ht="16.5" customHeight="1">
      <c r="A256" s="33"/>
      <c r="B256" s="34"/>
      <c r="C256" s="185" t="s">
        <v>393</v>
      </c>
      <c r="D256" s="185" t="s">
        <v>119</v>
      </c>
      <c r="E256" s="186" t="s">
        <v>394</v>
      </c>
      <c r="F256" s="187" t="s">
        <v>395</v>
      </c>
      <c r="G256" s="188" t="s">
        <v>122</v>
      </c>
      <c r="H256" s="189">
        <v>5</v>
      </c>
      <c r="I256" s="190"/>
      <c r="J256" s="191">
        <f>ROUND(I256*H256,2)</f>
        <v>0</v>
      </c>
      <c r="K256" s="187" t="s">
        <v>123</v>
      </c>
      <c r="L256" s="38"/>
      <c r="M256" s="192" t="s">
        <v>1</v>
      </c>
      <c r="N256" s="193" t="s">
        <v>42</v>
      </c>
      <c r="O256" s="70"/>
      <c r="P256" s="194">
        <f>O256*H256</f>
        <v>0</v>
      </c>
      <c r="Q256" s="194">
        <v>0</v>
      </c>
      <c r="R256" s="194">
        <f>Q256*H256</f>
        <v>0</v>
      </c>
      <c r="S256" s="194">
        <v>0</v>
      </c>
      <c r="T256" s="195">
        <f>S256*H256</f>
        <v>0</v>
      </c>
      <c r="U256" s="33"/>
      <c r="V256" s="33"/>
      <c r="W256" s="33"/>
      <c r="X256" s="33"/>
      <c r="Y256" s="33"/>
      <c r="Z256" s="33"/>
      <c r="AA256" s="33"/>
      <c r="AB256" s="33"/>
      <c r="AC256" s="33"/>
      <c r="AD256" s="33"/>
      <c r="AE256" s="33"/>
      <c r="AR256" s="196" t="s">
        <v>124</v>
      </c>
      <c r="AT256" s="196" t="s">
        <v>119</v>
      </c>
      <c r="AU256" s="196" t="s">
        <v>87</v>
      </c>
      <c r="AY256" s="16" t="s">
        <v>116</v>
      </c>
      <c r="BE256" s="197">
        <f>IF(N256="základní",J256,0)</f>
        <v>0</v>
      </c>
      <c r="BF256" s="197">
        <f>IF(N256="snížená",J256,0)</f>
        <v>0</v>
      </c>
      <c r="BG256" s="197">
        <f>IF(N256="zákl. přenesená",J256,0)</f>
        <v>0</v>
      </c>
      <c r="BH256" s="197">
        <f>IF(N256="sníž. přenesená",J256,0)</f>
        <v>0</v>
      </c>
      <c r="BI256" s="197">
        <f>IF(N256="nulová",J256,0)</f>
        <v>0</v>
      </c>
      <c r="BJ256" s="16" t="s">
        <v>85</v>
      </c>
      <c r="BK256" s="197">
        <f>ROUND(I256*H256,2)</f>
        <v>0</v>
      </c>
      <c r="BL256" s="16" t="s">
        <v>124</v>
      </c>
      <c r="BM256" s="196" t="s">
        <v>396</v>
      </c>
    </row>
    <row r="257" spans="1:65" s="2" customFormat="1" ht="28.8">
      <c r="A257" s="33"/>
      <c r="B257" s="34"/>
      <c r="C257" s="35"/>
      <c r="D257" s="198" t="s">
        <v>126</v>
      </c>
      <c r="E257" s="35"/>
      <c r="F257" s="199" t="s">
        <v>397</v>
      </c>
      <c r="G257" s="35"/>
      <c r="H257" s="35"/>
      <c r="I257" s="200"/>
      <c r="J257" s="35"/>
      <c r="K257" s="35"/>
      <c r="L257" s="38"/>
      <c r="M257" s="201"/>
      <c r="N257" s="202"/>
      <c r="O257" s="70"/>
      <c r="P257" s="70"/>
      <c r="Q257" s="70"/>
      <c r="R257" s="70"/>
      <c r="S257" s="70"/>
      <c r="T257" s="71"/>
      <c r="U257" s="33"/>
      <c r="V257" s="33"/>
      <c r="W257" s="33"/>
      <c r="X257" s="33"/>
      <c r="Y257" s="33"/>
      <c r="Z257" s="33"/>
      <c r="AA257" s="33"/>
      <c r="AB257" s="33"/>
      <c r="AC257" s="33"/>
      <c r="AD257" s="33"/>
      <c r="AE257" s="33"/>
      <c r="AT257" s="16" t="s">
        <v>126</v>
      </c>
      <c r="AU257" s="16" t="s">
        <v>87</v>
      </c>
    </row>
    <row r="258" spans="1:65" s="2" customFormat="1" ht="16.5" customHeight="1">
      <c r="A258" s="33"/>
      <c r="B258" s="34"/>
      <c r="C258" s="185" t="s">
        <v>398</v>
      </c>
      <c r="D258" s="185" t="s">
        <v>119</v>
      </c>
      <c r="E258" s="186" t="s">
        <v>399</v>
      </c>
      <c r="F258" s="187" t="s">
        <v>400</v>
      </c>
      <c r="G258" s="188" t="s">
        <v>122</v>
      </c>
      <c r="H258" s="189">
        <v>50</v>
      </c>
      <c r="I258" s="190"/>
      <c r="J258" s="191">
        <f>ROUND(I258*H258,2)</f>
        <v>0</v>
      </c>
      <c r="K258" s="187" t="s">
        <v>123</v>
      </c>
      <c r="L258" s="38"/>
      <c r="M258" s="192" t="s">
        <v>1</v>
      </c>
      <c r="N258" s="193" t="s">
        <v>42</v>
      </c>
      <c r="O258" s="70"/>
      <c r="P258" s="194">
        <f>O258*H258</f>
        <v>0</v>
      </c>
      <c r="Q258" s="194">
        <v>0</v>
      </c>
      <c r="R258" s="194">
        <f>Q258*H258</f>
        <v>0</v>
      </c>
      <c r="S258" s="194">
        <v>0</v>
      </c>
      <c r="T258" s="195">
        <f>S258*H258</f>
        <v>0</v>
      </c>
      <c r="U258" s="33"/>
      <c r="V258" s="33"/>
      <c r="W258" s="33"/>
      <c r="X258" s="33"/>
      <c r="Y258" s="33"/>
      <c r="Z258" s="33"/>
      <c r="AA258" s="33"/>
      <c r="AB258" s="33"/>
      <c r="AC258" s="33"/>
      <c r="AD258" s="33"/>
      <c r="AE258" s="33"/>
      <c r="AR258" s="196" t="s">
        <v>124</v>
      </c>
      <c r="AT258" s="196" t="s">
        <v>119</v>
      </c>
      <c r="AU258" s="196" t="s">
        <v>87</v>
      </c>
      <c r="AY258" s="16" t="s">
        <v>116</v>
      </c>
      <c r="BE258" s="197">
        <f>IF(N258="základní",J258,0)</f>
        <v>0</v>
      </c>
      <c r="BF258" s="197">
        <f>IF(N258="snížená",J258,0)</f>
        <v>0</v>
      </c>
      <c r="BG258" s="197">
        <f>IF(N258="zákl. přenesená",J258,0)</f>
        <v>0</v>
      </c>
      <c r="BH258" s="197">
        <f>IF(N258="sníž. přenesená",J258,0)</f>
        <v>0</v>
      </c>
      <c r="BI258" s="197">
        <f>IF(N258="nulová",J258,0)</f>
        <v>0</v>
      </c>
      <c r="BJ258" s="16" t="s">
        <v>85</v>
      </c>
      <c r="BK258" s="197">
        <f>ROUND(I258*H258,2)</f>
        <v>0</v>
      </c>
      <c r="BL258" s="16" t="s">
        <v>124</v>
      </c>
      <c r="BM258" s="196" t="s">
        <v>401</v>
      </c>
    </row>
    <row r="259" spans="1:65" s="2" customFormat="1" ht="19.2">
      <c r="A259" s="33"/>
      <c r="B259" s="34"/>
      <c r="C259" s="35"/>
      <c r="D259" s="198" t="s">
        <v>126</v>
      </c>
      <c r="E259" s="35"/>
      <c r="F259" s="199" t="s">
        <v>402</v>
      </c>
      <c r="G259" s="35"/>
      <c r="H259" s="35"/>
      <c r="I259" s="200"/>
      <c r="J259" s="35"/>
      <c r="K259" s="35"/>
      <c r="L259" s="38"/>
      <c r="M259" s="201"/>
      <c r="N259" s="202"/>
      <c r="O259" s="70"/>
      <c r="P259" s="70"/>
      <c r="Q259" s="70"/>
      <c r="R259" s="70"/>
      <c r="S259" s="70"/>
      <c r="T259" s="71"/>
      <c r="U259" s="33"/>
      <c r="V259" s="33"/>
      <c r="W259" s="33"/>
      <c r="X259" s="33"/>
      <c r="Y259" s="33"/>
      <c r="Z259" s="33"/>
      <c r="AA259" s="33"/>
      <c r="AB259" s="33"/>
      <c r="AC259" s="33"/>
      <c r="AD259" s="33"/>
      <c r="AE259" s="33"/>
      <c r="AT259" s="16" t="s">
        <v>126</v>
      </c>
      <c r="AU259" s="16" t="s">
        <v>87</v>
      </c>
    </row>
    <row r="260" spans="1:65" s="2" customFormat="1" ht="16.5" customHeight="1">
      <c r="A260" s="33"/>
      <c r="B260" s="34"/>
      <c r="C260" s="185" t="s">
        <v>403</v>
      </c>
      <c r="D260" s="185" t="s">
        <v>119</v>
      </c>
      <c r="E260" s="186" t="s">
        <v>404</v>
      </c>
      <c r="F260" s="187" t="s">
        <v>405</v>
      </c>
      <c r="G260" s="188" t="s">
        <v>130</v>
      </c>
      <c r="H260" s="189">
        <v>2.2000000000000002</v>
      </c>
      <c r="I260" s="190"/>
      <c r="J260" s="191">
        <f>ROUND(I260*H260,2)</f>
        <v>0</v>
      </c>
      <c r="K260" s="187" t="s">
        <v>123</v>
      </c>
      <c r="L260" s="38"/>
      <c r="M260" s="192" t="s">
        <v>1</v>
      </c>
      <c r="N260" s="193" t="s">
        <v>42</v>
      </c>
      <c r="O260" s="70"/>
      <c r="P260" s="194">
        <f>O260*H260</f>
        <v>0</v>
      </c>
      <c r="Q260" s="194">
        <v>0</v>
      </c>
      <c r="R260" s="194">
        <f>Q260*H260</f>
        <v>0</v>
      </c>
      <c r="S260" s="194">
        <v>0</v>
      </c>
      <c r="T260" s="195">
        <f>S260*H260</f>
        <v>0</v>
      </c>
      <c r="U260" s="33"/>
      <c r="V260" s="33"/>
      <c r="W260" s="33"/>
      <c r="X260" s="33"/>
      <c r="Y260" s="33"/>
      <c r="Z260" s="33"/>
      <c r="AA260" s="33"/>
      <c r="AB260" s="33"/>
      <c r="AC260" s="33"/>
      <c r="AD260" s="33"/>
      <c r="AE260" s="33"/>
      <c r="AR260" s="196" t="s">
        <v>124</v>
      </c>
      <c r="AT260" s="196" t="s">
        <v>119</v>
      </c>
      <c r="AU260" s="196" t="s">
        <v>87</v>
      </c>
      <c r="AY260" s="16" t="s">
        <v>116</v>
      </c>
      <c r="BE260" s="197">
        <f>IF(N260="základní",J260,0)</f>
        <v>0</v>
      </c>
      <c r="BF260" s="197">
        <f>IF(N260="snížená",J260,0)</f>
        <v>0</v>
      </c>
      <c r="BG260" s="197">
        <f>IF(N260="zákl. přenesená",J260,0)</f>
        <v>0</v>
      </c>
      <c r="BH260" s="197">
        <f>IF(N260="sníž. přenesená",J260,0)</f>
        <v>0</v>
      </c>
      <c r="BI260" s="197">
        <f>IF(N260="nulová",J260,0)</f>
        <v>0</v>
      </c>
      <c r="BJ260" s="16" t="s">
        <v>85</v>
      </c>
      <c r="BK260" s="197">
        <f>ROUND(I260*H260,2)</f>
        <v>0</v>
      </c>
      <c r="BL260" s="16" t="s">
        <v>124</v>
      </c>
      <c r="BM260" s="196" t="s">
        <v>406</v>
      </c>
    </row>
    <row r="261" spans="1:65" s="2" customFormat="1" ht="28.8">
      <c r="A261" s="33"/>
      <c r="B261" s="34"/>
      <c r="C261" s="35"/>
      <c r="D261" s="198" t="s">
        <v>126</v>
      </c>
      <c r="E261" s="35"/>
      <c r="F261" s="199" t="s">
        <v>407</v>
      </c>
      <c r="G261" s="35"/>
      <c r="H261" s="35"/>
      <c r="I261" s="200"/>
      <c r="J261" s="35"/>
      <c r="K261" s="35"/>
      <c r="L261" s="38"/>
      <c r="M261" s="201"/>
      <c r="N261" s="202"/>
      <c r="O261" s="70"/>
      <c r="P261" s="70"/>
      <c r="Q261" s="70"/>
      <c r="R261" s="70"/>
      <c r="S261" s="70"/>
      <c r="T261" s="71"/>
      <c r="U261" s="33"/>
      <c r="V261" s="33"/>
      <c r="W261" s="33"/>
      <c r="X261" s="33"/>
      <c r="Y261" s="33"/>
      <c r="Z261" s="33"/>
      <c r="AA261" s="33"/>
      <c r="AB261" s="33"/>
      <c r="AC261" s="33"/>
      <c r="AD261" s="33"/>
      <c r="AE261" s="33"/>
      <c r="AT261" s="16" t="s">
        <v>126</v>
      </c>
      <c r="AU261" s="16" t="s">
        <v>87</v>
      </c>
    </row>
    <row r="262" spans="1:65" s="2" customFormat="1" ht="16.5" customHeight="1">
      <c r="A262" s="33"/>
      <c r="B262" s="34"/>
      <c r="C262" s="185" t="s">
        <v>408</v>
      </c>
      <c r="D262" s="185" t="s">
        <v>119</v>
      </c>
      <c r="E262" s="186" t="s">
        <v>409</v>
      </c>
      <c r="F262" s="187" t="s">
        <v>410</v>
      </c>
      <c r="G262" s="188" t="s">
        <v>122</v>
      </c>
      <c r="H262" s="189">
        <v>2</v>
      </c>
      <c r="I262" s="190"/>
      <c r="J262" s="191">
        <f>ROUND(I262*H262,2)</f>
        <v>0</v>
      </c>
      <c r="K262" s="187" t="s">
        <v>123</v>
      </c>
      <c r="L262" s="38"/>
      <c r="M262" s="192" t="s">
        <v>1</v>
      </c>
      <c r="N262" s="193" t="s">
        <v>42</v>
      </c>
      <c r="O262" s="70"/>
      <c r="P262" s="194">
        <f>O262*H262</f>
        <v>0</v>
      </c>
      <c r="Q262" s="194">
        <v>0</v>
      </c>
      <c r="R262" s="194">
        <f>Q262*H262</f>
        <v>0</v>
      </c>
      <c r="S262" s="194">
        <v>0</v>
      </c>
      <c r="T262" s="195">
        <f>S262*H262</f>
        <v>0</v>
      </c>
      <c r="U262" s="33"/>
      <c r="V262" s="33"/>
      <c r="W262" s="33"/>
      <c r="X262" s="33"/>
      <c r="Y262" s="33"/>
      <c r="Z262" s="33"/>
      <c r="AA262" s="33"/>
      <c r="AB262" s="33"/>
      <c r="AC262" s="33"/>
      <c r="AD262" s="33"/>
      <c r="AE262" s="33"/>
      <c r="AR262" s="196" t="s">
        <v>124</v>
      </c>
      <c r="AT262" s="196" t="s">
        <v>119</v>
      </c>
      <c r="AU262" s="196" t="s">
        <v>87</v>
      </c>
      <c r="AY262" s="16" t="s">
        <v>116</v>
      </c>
      <c r="BE262" s="197">
        <f>IF(N262="základní",J262,0)</f>
        <v>0</v>
      </c>
      <c r="BF262" s="197">
        <f>IF(N262="snížená",J262,0)</f>
        <v>0</v>
      </c>
      <c r="BG262" s="197">
        <f>IF(N262="zákl. přenesená",J262,0)</f>
        <v>0</v>
      </c>
      <c r="BH262" s="197">
        <f>IF(N262="sníž. přenesená",J262,0)</f>
        <v>0</v>
      </c>
      <c r="BI262" s="197">
        <f>IF(N262="nulová",J262,0)</f>
        <v>0</v>
      </c>
      <c r="BJ262" s="16" t="s">
        <v>85</v>
      </c>
      <c r="BK262" s="197">
        <f>ROUND(I262*H262,2)</f>
        <v>0</v>
      </c>
      <c r="BL262" s="16" t="s">
        <v>124</v>
      </c>
      <c r="BM262" s="196" t="s">
        <v>411</v>
      </c>
    </row>
    <row r="263" spans="1:65" s="2" customFormat="1" ht="19.2">
      <c r="A263" s="33"/>
      <c r="B263" s="34"/>
      <c r="C263" s="35"/>
      <c r="D263" s="198" t="s">
        <v>126</v>
      </c>
      <c r="E263" s="35"/>
      <c r="F263" s="199" t="s">
        <v>412</v>
      </c>
      <c r="G263" s="35"/>
      <c r="H263" s="35"/>
      <c r="I263" s="200"/>
      <c r="J263" s="35"/>
      <c r="K263" s="35"/>
      <c r="L263" s="38"/>
      <c r="M263" s="201"/>
      <c r="N263" s="202"/>
      <c r="O263" s="70"/>
      <c r="P263" s="70"/>
      <c r="Q263" s="70"/>
      <c r="R263" s="70"/>
      <c r="S263" s="70"/>
      <c r="T263" s="71"/>
      <c r="U263" s="33"/>
      <c r="V263" s="33"/>
      <c r="W263" s="33"/>
      <c r="X263" s="33"/>
      <c r="Y263" s="33"/>
      <c r="Z263" s="33"/>
      <c r="AA263" s="33"/>
      <c r="AB263" s="33"/>
      <c r="AC263" s="33"/>
      <c r="AD263" s="33"/>
      <c r="AE263" s="33"/>
      <c r="AT263" s="16" t="s">
        <v>126</v>
      </c>
      <c r="AU263" s="16" t="s">
        <v>87</v>
      </c>
    </row>
    <row r="264" spans="1:65" s="2" customFormat="1" ht="16.5" customHeight="1">
      <c r="A264" s="33"/>
      <c r="B264" s="34"/>
      <c r="C264" s="225" t="s">
        <v>413</v>
      </c>
      <c r="D264" s="225" t="s">
        <v>414</v>
      </c>
      <c r="E264" s="226" t="s">
        <v>415</v>
      </c>
      <c r="F264" s="227" t="s">
        <v>416</v>
      </c>
      <c r="G264" s="228" t="s">
        <v>168</v>
      </c>
      <c r="H264" s="229">
        <v>4768.1719999999996</v>
      </c>
      <c r="I264" s="230"/>
      <c r="J264" s="231">
        <f>ROUND(I264*H264,2)</f>
        <v>0</v>
      </c>
      <c r="K264" s="227" t="s">
        <v>123</v>
      </c>
      <c r="L264" s="232"/>
      <c r="M264" s="233" t="s">
        <v>1</v>
      </c>
      <c r="N264" s="234" t="s">
        <v>42</v>
      </c>
      <c r="O264" s="70"/>
      <c r="P264" s="194">
        <f>O264*H264</f>
        <v>0</v>
      </c>
      <c r="Q264" s="194">
        <v>1</v>
      </c>
      <c r="R264" s="194">
        <f>Q264*H264</f>
        <v>4768.1719999999996</v>
      </c>
      <c r="S264" s="194">
        <v>0</v>
      </c>
      <c r="T264" s="195">
        <f>S264*H264</f>
        <v>0</v>
      </c>
      <c r="U264" s="33"/>
      <c r="V264" s="33"/>
      <c r="W264" s="33"/>
      <c r="X264" s="33"/>
      <c r="Y264" s="33"/>
      <c r="Z264" s="33"/>
      <c r="AA264" s="33"/>
      <c r="AB264" s="33"/>
      <c r="AC264" s="33"/>
      <c r="AD264" s="33"/>
      <c r="AE264" s="33"/>
      <c r="AR264" s="196" t="s">
        <v>417</v>
      </c>
      <c r="AT264" s="196" t="s">
        <v>414</v>
      </c>
      <c r="AU264" s="196" t="s">
        <v>87</v>
      </c>
      <c r="AY264" s="16" t="s">
        <v>116</v>
      </c>
      <c r="BE264" s="197">
        <f>IF(N264="základní",J264,0)</f>
        <v>0</v>
      </c>
      <c r="BF264" s="197">
        <f>IF(N264="snížená",J264,0)</f>
        <v>0</v>
      </c>
      <c r="BG264" s="197">
        <f>IF(N264="zákl. přenesená",J264,0)</f>
        <v>0</v>
      </c>
      <c r="BH264" s="197">
        <f>IF(N264="sníž. přenesená",J264,0)</f>
        <v>0</v>
      </c>
      <c r="BI264" s="197">
        <f>IF(N264="nulová",J264,0)</f>
        <v>0</v>
      </c>
      <c r="BJ264" s="16" t="s">
        <v>85</v>
      </c>
      <c r="BK264" s="197">
        <f>ROUND(I264*H264,2)</f>
        <v>0</v>
      </c>
      <c r="BL264" s="16" t="s">
        <v>417</v>
      </c>
      <c r="BM264" s="196" t="s">
        <v>418</v>
      </c>
    </row>
    <row r="265" spans="1:65" s="2" customFormat="1" ht="10.199999999999999">
      <c r="A265" s="33"/>
      <c r="B265" s="34"/>
      <c r="C265" s="35"/>
      <c r="D265" s="198" t="s">
        <v>126</v>
      </c>
      <c r="E265" s="35"/>
      <c r="F265" s="199" t="s">
        <v>416</v>
      </c>
      <c r="G265" s="35"/>
      <c r="H265" s="35"/>
      <c r="I265" s="200"/>
      <c r="J265" s="35"/>
      <c r="K265" s="35"/>
      <c r="L265" s="38"/>
      <c r="M265" s="201"/>
      <c r="N265" s="202"/>
      <c r="O265" s="70"/>
      <c r="P265" s="70"/>
      <c r="Q265" s="70"/>
      <c r="R265" s="70"/>
      <c r="S265" s="70"/>
      <c r="T265" s="71"/>
      <c r="U265" s="33"/>
      <c r="V265" s="33"/>
      <c r="W265" s="33"/>
      <c r="X265" s="33"/>
      <c r="Y265" s="33"/>
      <c r="Z265" s="33"/>
      <c r="AA265" s="33"/>
      <c r="AB265" s="33"/>
      <c r="AC265" s="33"/>
      <c r="AD265" s="33"/>
      <c r="AE265" s="33"/>
      <c r="AT265" s="16" t="s">
        <v>126</v>
      </c>
      <c r="AU265" s="16" t="s">
        <v>87</v>
      </c>
    </row>
    <row r="266" spans="1:65" s="13" customFormat="1" ht="10.199999999999999">
      <c r="B266" s="203"/>
      <c r="C266" s="204"/>
      <c r="D266" s="198" t="s">
        <v>139</v>
      </c>
      <c r="E266" s="205" t="s">
        <v>1</v>
      </c>
      <c r="F266" s="206" t="s">
        <v>419</v>
      </c>
      <c r="G266" s="204"/>
      <c r="H266" s="207">
        <v>4768.1719999999996</v>
      </c>
      <c r="I266" s="208"/>
      <c r="J266" s="204"/>
      <c r="K266" s="204"/>
      <c r="L266" s="209"/>
      <c r="M266" s="210"/>
      <c r="N266" s="211"/>
      <c r="O266" s="211"/>
      <c r="P266" s="211"/>
      <c r="Q266" s="211"/>
      <c r="R266" s="211"/>
      <c r="S266" s="211"/>
      <c r="T266" s="212"/>
      <c r="AT266" s="213" t="s">
        <v>139</v>
      </c>
      <c r="AU266" s="213" t="s">
        <v>87</v>
      </c>
      <c r="AV266" s="13" t="s">
        <v>87</v>
      </c>
      <c r="AW266" s="13" t="s">
        <v>34</v>
      </c>
      <c r="AX266" s="13" t="s">
        <v>85</v>
      </c>
      <c r="AY266" s="213" t="s">
        <v>116</v>
      </c>
    </row>
    <row r="267" spans="1:65" s="2" customFormat="1" ht="16.5" customHeight="1">
      <c r="A267" s="33"/>
      <c r="B267" s="34"/>
      <c r="C267" s="225" t="s">
        <v>420</v>
      </c>
      <c r="D267" s="225" t="s">
        <v>414</v>
      </c>
      <c r="E267" s="226" t="s">
        <v>421</v>
      </c>
      <c r="F267" s="227" t="s">
        <v>422</v>
      </c>
      <c r="G267" s="228" t="s">
        <v>122</v>
      </c>
      <c r="H267" s="229">
        <v>10</v>
      </c>
      <c r="I267" s="230"/>
      <c r="J267" s="231">
        <f>ROUND(I267*H267,2)</f>
        <v>0</v>
      </c>
      <c r="K267" s="227" t="s">
        <v>123</v>
      </c>
      <c r="L267" s="232"/>
      <c r="M267" s="233" t="s">
        <v>1</v>
      </c>
      <c r="N267" s="234" t="s">
        <v>42</v>
      </c>
      <c r="O267" s="70"/>
      <c r="P267" s="194">
        <f>O267*H267</f>
        <v>0</v>
      </c>
      <c r="Q267" s="194">
        <v>9.7000000000000003E-2</v>
      </c>
      <c r="R267" s="194">
        <f>Q267*H267</f>
        <v>0.97</v>
      </c>
      <c r="S267" s="194">
        <v>0</v>
      </c>
      <c r="T267" s="195">
        <f>S267*H267</f>
        <v>0</v>
      </c>
      <c r="U267" s="33"/>
      <c r="V267" s="33"/>
      <c r="W267" s="33"/>
      <c r="X267" s="33"/>
      <c r="Y267" s="33"/>
      <c r="Z267" s="33"/>
      <c r="AA267" s="33"/>
      <c r="AB267" s="33"/>
      <c r="AC267" s="33"/>
      <c r="AD267" s="33"/>
      <c r="AE267" s="33"/>
      <c r="AR267" s="196" t="s">
        <v>417</v>
      </c>
      <c r="AT267" s="196" t="s">
        <v>414</v>
      </c>
      <c r="AU267" s="196" t="s">
        <v>87</v>
      </c>
      <c r="AY267" s="16" t="s">
        <v>116</v>
      </c>
      <c r="BE267" s="197">
        <f>IF(N267="základní",J267,0)</f>
        <v>0</v>
      </c>
      <c r="BF267" s="197">
        <f>IF(N267="snížená",J267,0)</f>
        <v>0</v>
      </c>
      <c r="BG267" s="197">
        <f>IF(N267="zákl. přenesená",J267,0)</f>
        <v>0</v>
      </c>
      <c r="BH267" s="197">
        <f>IF(N267="sníž. přenesená",J267,0)</f>
        <v>0</v>
      </c>
      <c r="BI267" s="197">
        <f>IF(N267="nulová",J267,0)</f>
        <v>0</v>
      </c>
      <c r="BJ267" s="16" t="s">
        <v>85</v>
      </c>
      <c r="BK267" s="197">
        <f>ROUND(I267*H267,2)</f>
        <v>0</v>
      </c>
      <c r="BL267" s="16" t="s">
        <v>417</v>
      </c>
      <c r="BM267" s="196" t="s">
        <v>423</v>
      </c>
    </row>
    <row r="268" spans="1:65" s="2" customFormat="1" ht="10.199999999999999">
      <c r="A268" s="33"/>
      <c r="B268" s="34"/>
      <c r="C268" s="35"/>
      <c r="D268" s="198" t="s">
        <v>126</v>
      </c>
      <c r="E268" s="35"/>
      <c r="F268" s="199" t="s">
        <v>422</v>
      </c>
      <c r="G268" s="35"/>
      <c r="H268" s="35"/>
      <c r="I268" s="200"/>
      <c r="J268" s="35"/>
      <c r="K268" s="35"/>
      <c r="L268" s="38"/>
      <c r="M268" s="201"/>
      <c r="N268" s="202"/>
      <c r="O268" s="70"/>
      <c r="P268" s="70"/>
      <c r="Q268" s="70"/>
      <c r="R268" s="70"/>
      <c r="S268" s="70"/>
      <c r="T268" s="71"/>
      <c r="U268" s="33"/>
      <c r="V268" s="33"/>
      <c r="W268" s="33"/>
      <c r="X268" s="33"/>
      <c r="Y268" s="33"/>
      <c r="Z268" s="33"/>
      <c r="AA268" s="33"/>
      <c r="AB268" s="33"/>
      <c r="AC268" s="33"/>
      <c r="AD268" s="33"/>
      <c r="AE268" s="33"/>
      <c r="AT268" s="16" t="s">
        <v>126</v>
      </c>
      <c r="AU268" s="16" t="s">
        <v>87</v>
      </c>
    </row>
    <row r="269" spans="1:65" s="2" customFormat="1" ht="16.5" customHeight="1">
      <c r="A269" s="33"/>
      <c r="B269" s="34"/>
      <c r="C269" s="225" t="s">
        <v>424</v>
      </c>
      <c r="D269" s="225" t="s">
        <v>414</v>
      </c>
      <c r="E269" s="226" t="s">
        <v>425</v>
      </c>
      <c r="F269" s="227" t="s">
        <v>426</v>
      </c>
      <c r="G269" s="228" t="s">
        <v>122</v>
      </c>
      <c r="H269" s="229">
        <v>4</v>
      </c>
      <c r="I269" s="230"/>
      <c r="J269" s="231">
        <f>ROUND(I269*H269,2)</f>
        <v>0</v>
      </c>
      <c r="K269" s="227" t="s">
        <v>123</v>
      </c>
      <c r="L269" s="232"/>
      <c r="M269" s="233" t="s">
        <v>1</v>
      </c>
      <c r="N269" s="234" t="s">
        <v>42</v>
      </c>
      <c r="O269" s="70"/>
      <c r="P269" s="194">
        <f>O269*H269</f>
        <v>0</v>
      </c>
      <c r="Q269" s="194">
        <v>8.5199999999999998E-3</v>
      </c>
      <c r="R269" s="194">
        <f>Q269*H269</f>
        <v>3.4079999999999999E-2</v>
      </c>
      <c r="S269" s="194">
        <v>0</v>
      </c>
      <c r="T269" s="195">
        <f>S269*H269</f>
        <v>0</v>
      </c>
      <c r="U269" s="33"/>
      <c r="V269" s="33"/>
      <c r="W269" s="33"/>
      <c r="X269" s="33"/>
      <c r="Y269" s="33"/>
      <c r="Z269" s="33"/>
      <c r="AA269" s="33"/>
      <c r="AB269" s="33"/>
      <c r="AC269" s="33"/>
      <c r="AD269" s="33"/>
      <c r="AE269" s="33"/>
      <c r="AR269" s="196" t="s">
        <v>417</v>
      </c>
      <c r="AT269" s="196" t="s">
        <v>414</v>
      </c>
      <c r="AU269" s="196" t="s">
        <v>87</v>
      </c>
      <c r="AY269" s="16" t="s">
        <v>116</v>
      </c>
      <c r="BE269" s="197">
        <f>IF(N269="základní",J269,0)</f>
        <v>0</v>
      </c>
      <c r="BF269" s="197">
        <f>IF(N269="snížená",J269,0)</f>
        <v>0</v>
      </c>
      <c r="BG269" s="197">
        <f>IF(N269="zákl. přenesená",J269,0)</f>
        <v>0</v>
      </c>
      <c r="BH269" s="197">
        <f>IF(N269="sníž. přenesená",J269,0)</f>
        <v>0</v>
      </c>
      <c r="BI269" s="197">
        <f>IF(N269="nulová",J269,0)</f>
        <v>0</v>
      </c>
      <c r="BJ269" s="16" t="s">
        <v>85</v>
      </c>
      <c r="BK269" s="197">
        <f>ROUND(I269*H269,2)</f>
        <v>0</v>
      </c>
      <c r="BL269" s="16" t="s">
        <v>417</v>
      </c>
      <c r="BM269" s="196" t="s">
        <v>427</v>
      </c>
    </row>
    <row r="270" spans="1:65" s="2" customFormat="1" ht="10.199999999999999">
      <c r="A270" s="33"/>
      <c r="B270" s="34"/>
      <c r="C270" s="35"/>
      <c r="D270" s="198" t="s">
        <v>126</v>
      </c>
      <c r="E270" s="35"/>
      <c r="F270" s="199" t="s">
        <v>426</v>
      </c>
      <c r="G270" s="35"/>
      <c r="H270" s="35"/>
      <c r="I270" s="200"/>
      <c r="J270" s="35"/>
      <c r="K270" s="35"/>
      <c r="L270" s="38"/>
      <c r="M270" s="201"/>
      <c r="N270" s="202"/>
      <c r="O270" s="70"/>
      <c r="P270" s="70"/>
      <c r="Q270" s="70"/>
      <c r="R270" s="70"/>
      <c r="S270" s="70"/>
      <c r="T270" s="71"/>
      <c r="U270" s="33"/>
      <c r="V270" s="33"/>
      <c r="W270" s="33"/>
      <c r="X270" s="33"/>
      <c r="Y270" s="33"/>
      <c r="Z270" s="33"/>
      <c r="AA270" s="33"/>
      <c r="AB270" s="33"/>
      <c r="AC270" s="33"/>
      <c r="AD270" s="33"/>
      <c r="AE270" s="33"/>
      <c r="AT270" s="16" t="s">
        <v>126</v>
      </c>
      <c r="AU270" s="16" t="s">
        <v>87</v>
      </c>
    </row>
    <row r="271" spans="1:65" s="2" customFormat="1" ht="16.5" customHeight="1">
      <c r="A271" s="33"/>
      <c r="B271" s="34"/>
      <c r="C271" s="225" t="s">
        <v>428</v>
      </c>
      <c r="D271" s="225" t="s">
        <v>414</v>
      </c>
      <c r="E271" s="226" t="s">
        <v>429</v>
      </c>
      <c r="F271" s="227" t="s">
        <v>430</v>
      </c>
      <c r="G271" s="228" t="s">
        <v>122</v>
      </c>
      <c r="H271" s="229">
        <v>16</v>
      </c>
      <c r="I271" s="230"/>
      <c r="J271" s="231">
        <f>ROUND(I271*H271,2)</f>
        <v>0</v>
      </c>
      <c r="K271" s="227" t="s">
        <v>123</v>
      </c>
      <c r="L271" s="232"/>
      <c r="M271" s="233" t="s">
        <v>1</v>
      </c>
      <c r="N271" s="234" t="s">
        <v>42</v>
      </c>
      <c r="O271" s="70"/>
      <c r="P271" s="194">
        <f>O271*H271</f>
        <v>0</v>
      </c>
      <c r="Q271" s="194">
        <v>7.4200000000000004E-3</v>
      </c>
      <c r="R271" s="194">
        <f>Q271*H271</f>
        <v>0.11872000000000001</v>
      </c>
      <c r="S271" s="194">
        <v>0</v>
      </c>
      <c r="T271" s="195">
        <f>S271*H271</f>
        <v>0</v>
      </c>
      <c r="U271" s="33"/>
      <c r="V271" s="33"/>
      <c r="W271" s="33"/>
      <c r="X271" s="33"/>
      <c r="Y271" s="33"/>
      <c r="Z271" s="33"/>
      <c r="AA271" s="33"/>
      <c r="AB271" s="33"/>
      <c r="AC271" s="33"/>
      <c r="AD271" s="33"/>
      <c r="AE271" s="33"/>
      <c r="AR271" s="196" t="s">
        <v>417</v>
      </c>
      <c r="AT271" s="196" t="s">
        <v>414</v>
      </c>
      <c r="AU271" s="196" t="s">
        <v>87</v>
      </c>
      <c r="AY271" s="16" t="s">
        <v>116</v>
      </c>
      <c r="BE271" s="197">
        <f>IF(N271="základní",J271,0)</f>
        <v>0</v>
      </c>
      <c r="BF271" s="197">
        <f>IF(N271="snížená",J271,0)</f>
        <v>0</v>
      </c>
      <c r="BG271" s="197">
        <f>IF(N271="zákl. přenesená",J271,0)</f>
        <v>0</v>
      </c>
      <c r="BH271" s="197">
        <f>IF(N271="sníž. přenesená",J271,0)</f>
        <v>0</v>
      </c>
      <c r="BI271" s="197">
        <f>IF(N271="nulová",J271,0)</f>
        <v>0</v>
      </c>
      <c r="BJ271" s="16" t="s">
        <v>85</v>
      </c>
      <c r="BK271" s="197">
        <f>ROUND(I271*H271,2)</f>
        <v>0</v>
      </c>
      <c r="BL271" s="16" t="s">
        <v>417</v>
      </c>
      <c r="BM271" s="196" t="s">
        <v>431</v>
      </c>
    </row>
    <row r="272" spans="1:65" s="2" customFormat="1" ht="10.199999999999999">
      <c r="A272" s="33"/>
      <c r="B272" s="34"/>
      <c r="C272" s="35"/>
      <c r="D272" s="198" t="s">
        <v>126</v>
      </c>
      <c r="E272" s="35"/>
      <c r="F272" s="199" t="s">
        <v>430</v>
      </c>
      <c r="G272" s="35"/>
      <c r="H272" s="35"/>
      <c r="I272" s="200"/>
      <c r="J272" s="35"/>
      <c r="K272" s="35"/>
      <c r="L272" s="38"/>
      <c r="M272" s="201"/>
      <c r="N272" s="202"/>
      <c r="O272" s="70"/>
      <c r="P272" s="70"/>
      <c r="Q272" s="70"/>
      <c r="R272" s="70"/>
      <c r="S272" s="70"/>
      <c r="T272" s="71"/>
      <c r="U272" s="33"/>
      <c r="V272" s="33"/>
      <c r="W272" s="33"/>
      <c r="X272" s="33"/>
      <c r="Y272" s="33"/>
      <c r="Z272" s="33"/>
      <c r="AA272" s="33"/>
      <c r="AB272" s="33"/>
      <c r="AC272" s="33"/>
      <c r="AD272" s="33"/>
      <c r="AE272" s="33"/>
      <c r="AT272" s="16" t="s">
        <v>126</v>
      </c>
      <c r="AU272" s="16" t="s">
        <v>87</v>
      </c>
    </row>
    <row r="273" spans="1:65" s="2" customFormat="1" ht="16.5" customHeight="1">
      <c r="A273" s="33"/>
      <c r="B273" s="34"/>
      <c r="C273" s="225" t="s">
        <v>432</v>
      </c>
      <c r="D273" s="225" t="s">
        <v>414</v>
      </c>
      <c r="E273" s="226" t="s">
        <v>433</v>
      </c>
      <c r="F273" s="227" t="s">
        <v>434</v>
      </c>
      <c r="G273" s="228" t="s">
        <v>122</v>
      </c>
      <c r="H273" s="229">
        <v>80</v>
      </c>
      <c r="I273" s="230"/>
      <c r="J273" s="231">
        <f>ROUND(I273*H273,2)</f>
        <v>0</v>
      </c>
      <c r="K273" s="227" t="s">
        <v>123</v>
      </c>
      <c r="L273" s="232"/>
      <c r="M273" s="233" t="s">
        <v>1</v>
      </c>
      <c r="N273" s="234" t="s">
        <v>42</v>
      </c>
      <c r="O273" s="70"/>
      <c r="P273" s="194">
        <f>O273*H273</f>
        <v>0</v>
      </c>
      <c r="Q273" s="194">
        <v>5.1999999999999995E-4</v>
      </c>
      <c r="R273" s="194">
        <f>Q273*H273</f>
        <v>4.1599999999999998E-2</v>
      </c>
      <c r="S273" s="194">
        <v>0</v>
      </c>
      <c r="T273" s="195">
        <f>S273*H273</f>
        <v>0</v>
      </c>
      <c r="U273" s="33"/>
      <c r="V273" s="33"/>
      <c r="W273" s="33"/>
      <c r="X273" s="33"/>
      <c r="Y273" s="33"/>
      <c r="Z273" s="33"/>
      <c r="AA273" s="33"/>
      <c r="AB273" s="33"/>
      <c r="AC273" s="33"/>
      <c r="AD273" s="33"/>
      <c r="AE273" s="33"/>
      <c r="AR273" s="196" t="s">
        <v>417</v>
      </c>
      <c r="AT273" s="196" t="s">
        <v>414</v>
      </c>
      <c r="AU273" s="196" t="s">
        <v>87</v>
      </c>
      <c r="AY273" s="16" t="s">
        <v>116</v>
      </c>
      <c r="BE273" s="197">
        <f>IF(N273="základní",J273,0)</f>
        <v>0</v>
      </c>
      <c r="BF273" s="197">
        <f>IF(N273="snížená",J273,0)</f>
        <v>0</v>
      </c>
      <c r="BG273" s="197">
        <f>IF(N273="zákl. přenesená",J273,0)</f>
        <v>0</v>
      </c>
      <c r="BH273" s="197">
        <f>IF(N273="sníž. přenesená",J273,0)</f>
        <v>0</v>
      </c>
      <c r="BI273" s="197">
        <f>IF(N273="nulová",J273,0)</f>
        <v>0</v>
      </c>
      <c r="BJ273" s="16" t="s">
        <v>85</v>
      </c>
      <c r="BK273" s="197">
        <f>ROUND(I273*H273,2)</f>
        <v>0</v>
      </c>
      <c r="BL273" s="16" t="s">
        <v>417</v>
      </c>
      <c r="BM273" s="196" t="s">
        <v>435</v>
      </c>
    </row>
    <row r="274" spans="1:65" s="2" customFormat="1" ht="10.199999999999999">
      <c r="A274" s="33"/>
      <c r="B274" s="34"/>
      <c r="C274" s="35"/>
      <c r="D274" s="198" t="s">
        <v>126</v>
      </c>
      <c r="E274" s="35"/>
      <c r="F274" s="199" t="s">
        <v>434</v>
      </c>
      <c r="G274" s="35"/>
      <c r="H274" s="35"/>
      <c r="I274" s="200"/>
      <c r="J274" s="35"/>
      <c r="K274" s="35"/>
      <c r="L274" s="38"/>
      <c r="M274" s="201"/>
      <c r="N274" s="202"/>
      <c r="O274" s="70"/>
      <c r="P274" s="70"/>
      <c r="Q274" s="70"/>
      <c r="R274" s="70"/>
      <c r="S274" s="70"/>
      <c r="T274" s="71"/>
      <c r="U274" s="33"/>
      <c r="V274" s="33"/>
      <c r="W274" s="33"/>
      <c r="X274" s="33"/>
      <c r="Y274" s="33"/>
      <c r="Z274" s="33"/>
      <c r="AA274" s="33"/>
      <c r="AB274" s="33"/>
      <c r="AC274" s="33"/>
      <c r="AD274" s="33"/>
      <c r="AE274" s="33"/>
      <c r="AT274" s="16" t="s">
        <v>126</v>
      </c>
      <c r="AU274" s="16" t="s">
        <v>87</v>
      </c>
    </row>
    <row r="275" spans="1:65" s="2" customFormat="1" ht="16.5" customHeight="1">
      <c r="A275" s="33"/>
      <c r="B275" s="34"/>
      <c r="C275" s="225" t="s">
        <v>436</v>
      </c>
      <c r="D275" s="225" t="s">
        <v>414</v>
      </c>
      <c r="E275" s="226" t="s">
        <v>437</v>
      </c>
      <c r="F275" s="227" t="s">
        <v>438</v>
      </c>
      <c r="G275" s="228" t="s">
        <v>122</v>
      </c>
      <c r="H275" s="229">
        <v>80</v>
      </c>
      <c r="I275" s="230"/>
      <c r="J275" s="231">
        <f>ROUND(I275*H275,2)</f>
        <v>0</v>
      </c>
      <c r="K275" s="227" t="s">
        <v>123</v>
      </c>
      <c r="L275" s="232"/>
      <c r="M275" s="233" t="s">
        <v>1</v>
      </c>
      <c r="N275" s="234" t="s">
        <v>42</v>
      </c>
      <c r="O275" s="70"/>
      <c r="P275" s="194">
        <f>O275*H275</f>
        <v>0</v>
      </c>
      <c r="Q275" s="194">
        <v>9.0000000000000006E-5</v>
      </c>
      <c r="R275" s="194">
        <f>Q275*H275</f>
        <v>7.2000000000000007E-3</v>
      </c>
      <c r="S275" s="194">
        <v>0</v>
      </c>
      <c r="T275" s="195">
        <f>S275*H275</f>
        <v>0</v>
      </c>
      <c r="U275" s="33"/>
      <c r="V275" s="33"/>
      <c r="W275" s="33"/>
      <c r="X275" s="33"/>
      <c r="Y275" s="33"/>
      <c r="Z275" s="33"/>
      <c r="AA275" s="33"/>
      <c r="AB275" s="33"/>
      <c r="AC275" s="33"/>
      <c r="AD275" s="33"/>
      <c r="AE275" s="33"/>
      <c r="AR275" s="196" t="s">
        <v>417</v>
      </c>
      <c r="AT275" s="196" t="s">
        <v>414</v>
      </c>
      <c r="AU275" s="196" t="s">
        <v>87</v>
      </c>
      <c r="AY275" s="16" t="s">
        <v>116</v>
      </c>
      <c r="BE275" s="197">
        <f>IF(N275="základní",J275,0)</f>
        <v>0</v>
      </c>
      <c r="BF275" s="197">
        <f>IF(N275="snížená",J275,0)</f>
        <v>0</v>
      </c>
      <c r="BG275" s="197">
        <f>IF(N275="zákl. přenesená",J275,0)</f>
        <v>0</v>
      </c>
      <c r="BH275" s="197">
        <f>IF(N275="sníž. přenesená",J275,0)</f>
        <v>0</v>
      </c>
      <c r="BI275" s="197">
        <f>IF(N275="nulová",J275,0)</f>
        <v>0</v>
      </c>
      <c r="BJ275" s="16" t="s">
        <v>85</v>
      </c>
      <c r="BK275" s="197">
        <f>ROUND(I275*H275,2)</f>
        <v>0</v>
      </c>
      <c r="BL275" s="16" t="s">
        <v>417</v>
      </c>
      <c r="BM275" s="196" t="s">
        <v>439</v>
      </c>
    </row>
    <row r="276" spans="1:65" s="2" customFormat="1" ht="10.199999999999999">
      <c r="A276" s="33"/>
      <c r="B276" s="34"/>
      <c r="C276" s="35"/>
      <c r="D276" s="198" t="s">
        <v>126</v>
      </c>
      <c r="E276" s="35"/>
      <c r="F276" s="199" t="s">
        <v>438</v>
      </c>
      <c r="G276" s="35"/>
      <c r="H276" s="35"/>
      <c r="I276" s="200"/>
      <c r="J276" s="35"/>
      <c r="K276" s="35"/>
      <c r="L276" s="38"/>
      <c r="M276" s="201"/>
      <c r="N276" s="202"/>
      <c r="O276" s="70"/>
      <c r="P276" s="70"/>
      <c r="Q276" s="70"/>
      <c r="R276" s="70"/>
      <c r="S276" s="70"/>
      <c r="T276" s="71"/>
      <c r="U276" s="33"/>
      <c r="V276" s="33"/>
      <c r="W276" s="33"/>
      <c r="X276" s="33"/>
      <c r="Y276" s="33"/>
      <c r="Z276" s="33"/>
      <c r="AA276" s="33"/>
      <c r="AB276" s="33"/>
      <c r="AC276" s="33"/>
      <c r="AD276" s="33"/>
      <c r="AE276" s="33"/>
      <c r="AT276" s="16" t="s">
        <v>126</v>
      </c>
      <c r="AU276" s="16" t="s">
        <v>87</v>
      </c>
    </row>
    <row r="277" spans="1:65" s="2" customFormat="1" ht="16.5" customHeight="1">
      <c r="A277" s="33"/>
      <c r="B277" s="34"/>
      <c r="C277" s="225" t="s">
        <v>440</v>
      </c>
      <c r="D277" s="225" t="s">
        <v>414</v>
      </c>
      <c r="E277" s="226" t="s">
        <v>441</v>
      </c>
      <c r="F277" s="227" t="s">
        <v>442</v>
      </c>
      <c r="G277" s="228" t="s">
        <v>122</v>
      </c>
      <c r="H277" s="229">
        <v>40</v>
      </c>
      <c r="I277" s="230"/>
      <c r="J277" s="231">
        <f>ROUND(I277*H277,2)</f>
        <v>0</v>
      </c>
      <c r="K277" s="227" t="s">
        <v>123</v>
      </c>
      <c r="L277" s="232"/>
      <c r="M277" s="233" t="s">
        <v>1</v>
      </c>
      <c r="N277" s="234" t="s">
        <v>42</v>
      </c>
      <c r="O277" s="70"/>
      <c r="P277" s="194">
        <f>O277*H277</f>
        <v>0</v>
      </c>
      <c r="Q277" s="194">
        <v>1.1100000000000001E-3</v>
      </c>
      <c r="R277" s="194">
        <f>Q277*H277</f>
        <v>4.4400000000000002E-2</v>
      </c>
      <c r="S277" s="194">
        <v>0</v>
      </c>
      <c r="T277" s="195">
        <f>S277*H277</f>
        <v>0</v>
      </c>
      <c r="U277" s="33"/>
      <c r="V277" s="33"/>
      <c r="W277" s="33"/>
      <c r="X277" s="33"/>
      <c r="Y277" s="33"/>
      <c r="Z277" s="33"/>
      <c r="AA277" s="33"/>
      <c r="AB277" s="33"/>
      <c r="AC277" s="33"/>
      <c r="AD277" s="33"/>
      <c r="AE277" s="33"/>
      <c r="AR277" s="196" t="s">
        <v>417</v>
      </c>
      <c r="AT277" s="196" t="s">
        <v>414</v>
      </c>
      <c r="AU277" s="196" t="s">
        <v>87</v>
      </c>
      <c r="AY277" s="16" t="s">
        <v>116</v>
      </c>
      <c r="BE277" s="197">
        <f>IF(N277="základní",J277,0)</f>
        <v>0</v>
      </c>
      <c r="BF277" s="197">
        <f>IF(N277="snížená",J277,0)</f>
        <v>0</v>
      </c>
      <c r="BG277" s="197">
        <f>IF(N277="zákl. přenesená",J277,0)</f>
        <v>0</v>
      </c>
      <c r="BH277" s="197">
        <f>IF(N277="sníž. přenesená",J277,0)</f>
        <v>0</v>
      </c>
      <c r="BI277" s="197">
        <f>IF(N277="nulová",J277,0)</f>
        <v>0</v>
      </c>
      <c r="BJ277" s="16" t="s">
        <v>85</v>
      </c>
      <c r="BK277" s="197">
        <f>ROUND(I277*H277,2)</f>
        <v>0</v>
      </c>
      <c r="BL277" s="16" t="s">
        <v>417</v>
      </c>
      <c r="BM277" s="196" t="s">
        <v>443</v>
      </c>
    </row>
    <row r="278" spans="1:65" s="2" customFormat="1" ht="10.199999999999999">
      <c r="A278" s="33"/>
      <c r="B278" s="34"/>
      <c r="C278" s="35"/>
      <c r="D278" s="198" t="s">
        <v>126</v>
      </c>
      <c r="E278" s="35"/>
      <c r="F278" s="199" t="s">
        <v>442</v>
      </c>
      <c r="G278" s="35"/>
      <c r="H278" s="35"/>
      <c r="I278" s="200"/>
      <c r="J278" s="35"/>
      <c r="K278" s="35"/>
      <c r="L278" s="38"/>
      <c r="M278" s="201"/>
      <c r="N278" s="202"/>
      <c r="O278" s="70"/>
      <c r="P278" s="70"/>
      <c r="Q278" s="70"/>
      <c r="R278" s="70"/>
      <c r="S278" s="70"/>
      <c r="T278" s="71"/>
      <c r="U278" s="33"/>
      <c r="V278" s="33"/>
      <c r="W278" s="33"/>
      <c r="X278" s="33"/>
      <c r="Y278" s="33"/>
      <c r="Z278" s="33"/>
      <c r="AA278" s="33"/>
      <c r="AB278" s="33"/>
      <c r="AC278" s="33"/>
      <c r="AD278" s="33"/>
      <c r="AE278" s="33"/>
      <c r="AT278" s="16" t="s">
        <v>126</v>
      </c>
      <c r="AU278" s="16" t="s">
        <v>87</v>
      </c>
    </row>
    <row r="279" spans="1:65" s="2" customFormat="1" ht="16.5" customHeight="1">
      <c r="A279" s="33"/>
      <c r="B279" s="34"/>
      <c r="C279" s="225" t="s">
        <v>444</v>
      </c>
      <c r="D279" s="225" t="s">
        <v>414</v>
      </c>
      <c r="E279" s="226" t="s">
        <v>445</v>
      </c>
      <c r="F279" s="227" t="s">
        <v>446</v>
      </c>
      <c r="G279" s="228" t="s">
        <v>122</v>
      </c>
      <c r="H279" s="229">
        <v>20</v>
      </c>
      <c r="I279" s="230"/>
      <c r="J279" s="231">
        <f>ROUND(I279*H279,2)</f>
        <v>0</v>
      </c>
      <c r="K279" s="227" t="s">
        <v>123</v>
      </c>
      <c r="L279" s="232"/>
      <c r="M279" s="233" t="s">
        <v>1</v>
      </c>
      <c r="N279" s="234" t="s">
        <v>42</v>
      </c>
      <c r="O279" s="70"/>
      <c r="P279" s="194">
        <f>O279*H279</f>
        <v>0</v>
      </c>
      <c r="Q279" s="194">
        <v>1.8000000000000001E-4</v>
      </c>
      <c r="R279" s="194">
        <f>Q279*H279</f>
        <v>3.6000000000000003E-3</v>
      </c>
      <c r="S279" s="194">
        <v>0</v>
      </c>
      <c r="T279" s="195">
        <f>S279*H279</f>
        <v>0</v>
      </c>
      <c r="U279" s="33"/>
      <c r="V279" s="33"/>
      <c r="W279" s="33"/>
      <c r="X279" s="33"/>
      <c r="Y279" s="33"/>
      <c r="Z279" s="33"/>
      <c r="AA279" s="33"/>
      <c r="AB279" s="33"/>
      <c r="AC279" s="33"/>
      <c r="AD279" s="33"/>
      <c r="AE279" s="33"/>
      <c r="AR279" s="196" t="s">
        <v>417</v>
      </c>
      <c r="AT279" s="196" t="s">
        <v>414</v>
      </c>
      <c r="AU279" s="196" t="s">
        <v>87</v>
      </c>
      <c r="AY279" s="16" t="s">
        <v>116</v>
      </c>
      <c r="BE279" s="197">
        <f>IF(N279="základní",J279,0)</f>
        <v>0</v>
      </c>
      <c r="BF279" s="197">
        <f>IF(N279="snížená",J279,0)</f>
        <v>0</v>
      </c>
      <c r="BG279" s="197">
        <f>IF(N279="zákl. přenesená",J279,0)</f>
        <v>0</v>
      </c>
      <c r="BH279" s="197">
        <f>IF(N279="sníž. přenesená",J279,0)</f>
        <v>0</v>
      </c>
      <c r="BI279" s="197">
        <f>IF(N279="nulová",J279,0)</f>
        <v>0</v>
      </c>
      <c r="BJ279" s="16" t="s">
        <v>85</v>
      </c>
      <c r="BK279" s="197">
        <f>ROUND(I279*H279,2)</f>
        <v>0</v>
      </c>
      <c r="BL279" s="16" t="s">
        <v>417</v>
      </c>
      <c r="BM279" s="196" t="s">
        <v>447</v>
      </c>
    </row>
    <row r="280" spans="1:65" s="2" customFormat="1" ht="10.199999999999999">
      <c r="A280" s="33"/>
      <c r="B280" s="34"/>
      <c r="C280" s="35"/>
      <c r="D280" s="198" t="s">
        <v>126</v>
      </c>
      <c r="E280" s="35"/>
      <c r="F280" s="199" t="s">
        <v>446</v>
      </c>
      <c r="G280" s="35"/>
      <c r="H280" s="35"/>
      <c r="I280" s="200"/>
      <c r="J280" s="35"/>
      <c r="K280" s="35"/>
      <c r="L280" s="38"/>
      <c r="M280" s="201"/>
      <c r="N280" s="202"/>
      <c r="O280" s="70"/>
      <c r="P280" s="70"/>
      <c r="Q280" s="70"/>
      <c r="R280" s="70"/>
      <c r="S280" s="70"/>
      <c r="T280" s="71"/>
      <c r="U280" s="33"/>
      <c r="V280" s="33"/>
      <c r="W280" s="33"/>
      <c r="X280" s="33"/>
      <c r="Y280" s="33"/>
      <c r="Z280" s="33"/>
      <c r="AA280" s="33"/>
      <c r="AB280" s="33"/>
      <c r="AC280" s="33"/>
      <c r="AD280" s="33"/>
      <c r="AE280" s="33"/>
      <c r="AT280" s="16" t="s">
        <v>126</v>
      </c>
      <c r="AU280" s="16" t="s">
        <v>87</v>
      </c>
    </row>
    <row r="281" spans="1:65" s="2" customFormat="1" ht="16.5" customHeight="1">
      <c r="A281" s="33"/>
      <c r="B281" s="34"/>
      <c r="C281" s="225" t="s">
        <v>448</v>
      </c>
      <c r="D281" s="225" t="s">
        <v>414</v>
      </c>
      <c r="E281" s="226" t="s">
        <v>449</v>
      </c>
      <c r="F281" s="227" t="s">
        <v>450</v>
      </c>
      <c r="G281" s="228" t="s">
        <v>122</v>
      </c>
      <c r="H281" s="229">
        <v>20</v>
      </c>
      <c r="I281" s="230"/>
      <c r="J281" s="231">
        <f>ROUND(I281*H281,2)</f>
        <v>0</v>
      </c>
      <c r="K281" s="227" t="s">
        <v>123</v>
      </c>
      <c r="L281" s="232"/>
      <c r="M281" s="233" t="s">
        <v>1</v>
      </c>
      <c r="N281" s="234" t="s">
        <v>42</v>
      </c>
      <c r="O281" s="70"/>
      <c r="P281" s="194">
        <f>O281*H281</f>
        <v>0</v>
      </c>
      <c r="Q281" s="194">
        <v>9.0000000000000006E-5</v>
      </c>
      <c r="R281" s="194">
        <f>Q281*H281</f>
        <v>1.8000000000000002E-3</v>
      </c>
      <c r="S281" s="194">
        <v>0</v>
      </c>
      <c r="T281" s="195">
        <f>S281*H281</f>
        <v>0</v>
      </c>
      <c r="U281" s="33"/>
      <c r="V281" s="33"/>
      <c r="W281" s="33"/>
      <c r="X281" s="33"/>
      <c r="Y281" s="33"/>
      <c r="Z281" s="33"/>
      <c r="AA281" s="33"/>
      <c r="AB281" s="33"/>
      <c r="AC281" s="33"/>
      <c r="AD281" s="33"/>
      <c r="AE281" s="33"/>
      <c r="AR281" s="196" t="s">
        <v>417</v>
      </c>
      <c r="AT281" s="196" t="s">
        <v>414</v>
      </c>
      <c r="AU281" s="196" t="s">
        <v>87</v>
      </c>
      <c r="AY281" s="16" t="s">
        <v>116</v>
      </c>
      <c r="BE281" s="197">
        <f>IF(N281="základní",J281,0)</f>
        <v>0</v>
      </c>
      <c r="BF281" s="197">
        <f>IF(N281="snížená",J281,0)</f>
        <v>0</v>
      </c>
      <c r="BG281" s="197">
        <f>IF(N281="zákl. přenesená",J281,0)</f>
        <v>0</v>
      </c>
      <c r="BH281" s="197">
        <f>IF(N281="sníž. přenesená",J281,0)</f>
        <v>0</v>
      </c>
      <c r="BI281" s="197">
        <f>IF(N281="nulová",J281,0)</f>
        <v>0</v>
      </c>
      <c r="BJ281" s="16" t="s">
        <v>85</v>
      </c>
      <c r="BK281" s="197">
        <f>ROUND(I281*H281,2)</f>
        <v>0</v>
      </c>
      <c r="BL281" s="16" t="s">
        <v>417</v>
      </c>
      <c r="BM281" s="196" t="s">
        <v>451</v>
      </c>
    </row>
    <row r="282" spans="1:65" s="2" customFormat="1" ht="10.199999999999999">
      <c r="A282" s="33"/>
      <c r="B282" s="34"/>
      <c r="C282" s="35"/>
      <c r="D282" s="198" t="s">
        <v>126</v>
      </c>
      <c r="E282" s="35"/>
      <c r="F282" s="199" t="s">
        <v>450</v>
      </c>
      <c r="G282" s="35"/>
      <c r="H282" s="35"/>
      <c r="I282" s="200"/>
      <c r="J282" s="35"/>
      <c r="K282" s="35"/>
      <c r="L282" s="38"/>
      <c r="M282" s="201"/>
      <c r="N282" s="202"/>
      <c r="O282" s="70"/>
      <c r="P282" s="70"/>
      <c r="Q282" s="70"/>
      <c r="R282" s="70"/>
      <c r="S282" s="70"/>
      <c r="T282" s="71"/>
      <c r="U282" s="33"/>
      <c r="V282" s="33"/>
      <c r="W282" s="33"/>
      <c r="X282" s="33"/>
      <c r="Y282" s="33"/>
      <c r="Z282" s="33"/>
      <c r="AA282" s="33"/>
      <c r="AB282" s="33"/>
      <c r="AC282" s="33"/>
      <c r="AD282" s="33"/>
      <c r="AE282" s="33"/>
      <c r="AT282" s="16" t="s">
        <v>126</v>
      </c>
      <c r="AU282" s="16" t="s">
        <v>87</v>
      </c>
    </row>
    <row r="283" spans="1:65" s="2" customFormat="1" ht="16.5" customHeight="1">
      <c r="A283" s="33"/>
      <c r="B283" s="34"/>
      <c r="C283" s="225" t="s">
        <v>452</v>
      </c>
      <c r="D283" s="225" t="s">
        <v>414</v>
      </c>
      <c r="E283" s="226" t="s">
        <v>453</v>
      </c>
      <c r="F283" s="227" t="s">
        <v>454</v>
      </c>
      <c r="G283" s="228" t="s">
        <v>157</v>
      </c>
      <c r="H283" s="229">
        <v>25</v>
      </c>
      <c r="I283" s="230"/>
      <c r="J283" s="231">
        <f>ROUND(I283*H283,2)</f>
        <v>0</v>
      </c>
      <c r="K283" s="227" t="s">
        <v>123</v>
      </c>
      <c r="L283" s="232"/>
      <c r="M283" s="233" t="s">
        <v>1</v>
      </c>
      <c r="N283" s="234" t="s">
        <v>42</v>
      </c>
      <c r="O283" s="70"/>
      <c r="P283" s="194">
        <f>O283*H283</f>
        <v>0</v>
      </c>
      <c r="Q283" s="194">
        <v>5.4850000000000003E-2</v>
      </c>
      <c r="R283" s="194">
        <f>Q283*H283</f>
        <v>1.3712500000000001</v>
      </c>
      <c r="S283" s="194">
        <v>0</v>
      </c>
      <c r="T283" s="195">
        <f>S283*H283</f>
        <v>0</v>
      </c>
      <c r="U283" s="33"/>
      <c r="V283" s="33"/>
      <c r="W283" s="33"/>
      <c r="X283" s="33"/>
      <c r="Y283" s="33"/>
      <c r="Z283" s="33"/>
      <c r="AA283" s="33"/>
      <c r="AB283" s="33"/>
      <c r="AC283" s="33"/>
      <c r="AD283" s="33"/>
      <c r="AE283" s="33"/>
      <c r="AR283" s="196" t="s">
        <v>417</v>
      </c>
      <c r="AT283" s="196" t="s">
        <v>414</v>
      </c>
      <c r="AU283" s="196" t="s">
        <v>87</v>
      </c>
      <c r="AY283" s="16" t="s">
        <v>116</v>
      </c>
      <c r="BE283" s="197">
        <f>IF(N283="základní",J283,0)</f>
        <v>0</v>
      </c>
      <c r="BF283" s="197">
        <f>IF(N283="snížená",J283,0)</f>
        <v>0</v>
      </c>
      <c r="BG283" s="197">
        <f>IF(N283="zákl. přenesená",J283,0)</f>
        <v>0</v>
      </c>
      <c r="BH283" s="197">
        <f>IF(N283="sníž. přenesená",J283,0)</f>
        <v>0</v>
      </c>
      <c r="BI283" s="197">
        <f>IF(N283="nulová",J283,0)</f>
        <v>0</v>
      </c>
      <c r="BJ283" s="16" t="s">
        <v>85</v>
      </c>
      <c r="BK283" s="197">
        <f>ROUND(I283*H283,2)</f>
        <v>0</v>
      </c>
      <c r="BL283" s="16" t="s">
        <v>417</v>
      </c>
      <c r="BM283" s="196" t="s">
        <v>455</v>
      </c>
    </row>
    <row r="284" spans="1:65" s="2" customFormat="1" ht="10.199999999999999">
      <c r="A284" s="33"/>
      <c r="B284" s="34"/>
      <c r="C284" s="35"/>
      <c r="D284" s="198" t="s">
        <v>126</v>
      </c>
      <c r="E284" s="35"/>
      <c r="F284" s="199" t="s">
        <v>454</v>
      </c>
      <c r="G284" s="35"/>
      <c r="H284" s="35"/>
      <c r="I284" s="200"/>
      <c r="J284" s="35"/>
      <c r="K284" s="35"/>
      <c r="L284" s="38"/>
      <c r="M284" s="201"/>
      <c r="N284" s="202"/>
      <c r="O284" s="70"/>
      <c r="P284" s="70"/>
      <c r="Q284" s="70"/>
      <c r="R284" s="70"/>
      <c r="S284" s="70"/>
      <c r="T284" s="71"/>
      <c r="U284" s="33"/>
      <c r="V284" s="33"/>
      <c r="W284" s="33"/>
      <c r="X284" s="33"/>
      <c r="Y284" s="33"/>
      <c r="Z284" s="33"/>
      <c r="AA284" s="33"/>
      <c r="AB284" s="33"/>
      <c r="AC284" s="33"/>
      <c r="AD284" s="33"/>
      <c r="AE284" s="33"/>
      <c r="AT284" s="16" t="s">
        <v>126</v>
      </c>
      <c r="AU284" s="16" t="s">
        <v>87</v>
      </c>
    </row>
    <row r="285" spans="1:65" s="13" customFormat="1" ht="10.199999999999999">
      <c r="B285" s="203"/>
      <c r="C285" s="204"/>
      <c r="D285" s="198" t="s">
        <v>139</v>
      </c>
      <c r="E285" s="205" t="s">
        <v>1</v>
      </c>
      <c r="F285" s="206" t="s">
        <v>456</v>
      </c>
      <c r="G285" s="204"/>
      <c r="H285" s="207">
        <v>25</v>
      </c>
      <c r="I285" s="208"/>
      <c r="J285" s="204"/>
      <c r="K285" s="204"/>
      <c r="L285" s="209"/>
      <c r="M285" s="210"/>
      <c r="N285" s="211"/>
      <c r="O285" s="211"/>
      <c r="P285" s="211"/>
      <c r="Q285" s="211"/>
      <c r="R285" s="211"/>
      <c r="S285" s="211"/>
      <c r="T285" s="212"/>
      <c r="AT285" s="213" t="s">
        <v>139</v>
      </c>
      <c r="AU285" s="213" t="s">
        <v>87</v>
      </c>
      <c r="AV285" s="13" t="s">
        <v>87</v>
      </c>
      <c r="AW285" s="13" t="s">
        <v>34</v>
      </c>
      <c r="AX285" s="13" t="s">
        <v>85</v>
      </c>
      <c r="AY285" s="213" t="s">
        <v>116</v>
      </c>
    </row>
    <row r="286" spans="1:65" s="2" customFormat="1" ht="16.5" customHeight="1">
      <c r="A286" s="33"/>
      <c r="B286" s="34"/>
      <c r="C286" s="225" t="s">
        <v>457</v>
      </c>
      <c r="D286" s="225" t="s">
        <v>414</v>
      </c>
      <c r="E286" s="226" t="s">
        <v>458</v>
      </c>
      <c r="F286" s="227" t="s">
        <v>459</v>
      </c>
      <c r="G286" s="228" t="s">
        <v>157</v>
      </c>
      <c r="H286" s="229">
        <v>25</v>
      </c>
      <c r="I286" s="230"/>
      <c r="J286" s="231">
        <f>ROUND(I286*H286,2)</f>
        <v>0</v>
      </c>
      <c r="K286" s="227" t="s">
        <v>123</v>
      </c>
      <c r="L286" s="232"/>
      <c r="M286" s="233" t="s">
        <v>1</v>
      </c>
      <c r="N286" s="234" t="s">
        <v>42</v>
      </c>
      <c r="O286" s="70"/>
      <c r="P286" s="194">
        <f>O286*H286</f>
        <v>0</v>
      </c>
      <c r="Q286" s="194">
        <v>5.4850000000000003E-2</v>
      </c>
      <c r="R286" s="194">
        <f>Q286*H286</f>
        <v>1.3712500000000001</v>
      </c>
      <c r="S286" s="194">
        <v>0</v>
      </c>
      <c r="T286" s="195">
        <f>S286*H286</f>
        <v>0</v>
      </c>
      <c r="U286" s="33"/>
      <c r="V286" s="33"/>
      <c r="W286" s="33"/>
      <c r="X286" s="33"/>
      <c r="Y286" s="33"/>
      <c r="Z286" s="33"/>
      <c r="AA286" s="33"/>
      <c r="AB286" s="33"/>
      <c r="AC286" s="33"/>
      <c r="AD286" s="33"/>
      <c r="AE286" s="33"/>
      <c r="AR286" s="196" t="s">
        <v>417</v>
      </c>
      <c r="AT286" s="196" t="s">
        <v>414</v>
      </c>
      <c r="AU286" s="196" t="s">
        <v>87</v>
      </c>
      <c r="AY286" s="16" t="s">
        <v>116</v>
      </c>
      <c r="BE286" s="197">
        <f>IF(N286="základní",J286,0)</f>
        <v>0</v>
      </c>
      <c r="BF286" s="197">
        <f>IF(N286="snížená",J286,0)</f>
        <v>0</v>
      </c>
      <c r="BG286" s="197">
        <f>IF(N286="zákl. přenesená",J286,0)</f>
        <v>0</v>
      </c>
      <c r="BH286" s="197">
        <f>IF(N286="sníž. přenesená",J286,0)</f>
        <v>0</v>
      </c>
      <c r="BI286" s="197">
        <f>IF(N286="nulová",J286,0)</f>
        <v>0</v>
      </c>
      <c r="BJ286" s="16" t="s">
        <v>85</v>
      </c>
      <c r="BK286" s="197">
        <f>ROUND(I286*H286,2)</f>
        <v>0</v>
      </c>
      <c r="BL286" s="16" t="s">
        <v>417</v>
      </c>
      <c r="BM286" s="196" t="s">
        <v>460</v>
      </c>
    </row>
    <row r="287" spans="1:65" s="2" customFormat="1" ht="10.199999999999999">
      <c r="A287" s="33"/>
      <c r="B287" s="34"/>
      <c r="C287" s="35"/>
      <c r="D287" s="198" t="s">
        <v>126</v>
      </c>
      <c r="E287" s="35"/>
      <c r="F287" s="199" t="s">
        <v>459</v>
      </c>
      <c r="G287" s="35"/>
      <c r="H287" s="35"/>
      <c r="I287" s="200"/>
      <c r="J287" s="35"/>
      <c r="K287" s="35"/>
      <c r="L287" s="38"/>
      <c r="M287" s="201"/>
      <c r="N287" s="202"/>
      <c r="O287" s="70"/>
      <c r="P287" s="70"/>
      <c r="Q287" s="70"/>
      <c r="R287" s="70"/>
      <c r="S287" s="70"/>
      <c r="T287" s="71"/>
      <c r="U287" s="33"/>
      <c r="V287" s="33"/>
      <c r="W287" s="33"/>
      <c r="X287" s="33"/>
      <c r="Y287" s="33"/>
      <c r="Z287" s="33"/>
      <c r="AA287" s="33"/>
      <c r="AB287" s="33"/>
      <c r="AC287" s="33"/>
      <c r="AD287" s="33"/>
      <c r="AE287" s="33"/>
      <c r="AT287" s="16" t="s">
        <v>126</v>
      </c>
      <c r="AU287" s="16" t="s">
        <v>87</v>
      </c>
    </row>
    <row r="288" spans="1:65" s="13" customFormat="1" ht="10.199999999999999">
      <c r="B288" s="203"/>
      <c r="C288" s="204"/>
      <c r="D288" s="198" t="s">
        <v>139</v>
      </c>
      <c r="E288" s="205" t="s">
        <v>1</v>
      </c>
      <c r="F288" s="206" t="s">
        <v>456</v>
      </c>
      <c r="G288" s="204"/>
      <c r="H288" s="207">
        <v>25</v>
      </c>
      <c r="I288" s="208"/>
      <c r="J288" s="204"/>
      <c r="K288" s="204"/>
      <c r="L288" s="209"/>
      <c r="M288" s="210"/>
      <c r="N288" s="211"/>
      <c r="O288" s="211"/>
      <c r="P288" s="211"/>
      <c r="Q288" s="211"/>
      <c r="R288" s="211"/>
      <c r="S288" s="211"/>
      <c r="T288" s="212"/>
      <c r="AT288" s="213" t="s">
        <v>139</v>
      </c>
      <c r="AU288" s="213" t="s">
        <v>87</v>
      </c>
      <c r="AV288" s="13" t="s">
        <v>87</v>
      </c>
      <c r="AW288" s="13" t="s">
        <v>34</v>
      </c>
      <c r="AX288" s="13" t="s">
        <v>85</v>
      </c>
      <c r="AY288" s="213" t="s">
        <v>116</v>
      </c>
    </row>
    <row r="289" spans="1:65" s="2" customFormat="1" ht="16.5" customHeight="1">
      <c r="A289" s="33"/>
      <c r="B289" s="34"/>
      <c r="C289" s="225" t="s">
        <v>461</v>
      </c>
      <c r="D289" s="225" t="s">
        <v>414</v>
      </c>
      <c r="E289" s="226" t="s">
        <v>462</v>
      </c>
      <c r="F289" s="227" t="s">
        <v>463</v>
      </c>
      <c r="G289" s="228" t="s">
        <v>122</v>
      </c>
      <c r="H289" s="229">
        <v>4</v>
      </c>
      <c r="I289" s="230"/>
      <c r="J289" s="231">
        <f>ROUND(I289*H289,2)</f>
        <v>0</v>
      </c>
      <c r="K289" s="227" t="s">
        <v>123</v>
      </c>
      <c r="L289" s="232"/>
      <c r="M289" s="233" t="s">
        <v>1</v>
      </c>
      <c r="N289" s="234" t="s">
        <v>42</v>
      </c>
      <c r="O289" s="70"/>
      <c r="P289" s="194">
        <f>O289*H289</f>
        <v>0</v>
      </c>
      <c r="Q289" s="194">
        <v>0.25081999999999999</v>
      </c>
      <c r="R289" s="194">
        <f>Q289*H289</f>
        <v>1.0032799999999999</v>
      </c>
      <c r="S289" s="194">
        <v>0</v>
      </c>
      <c r="T289" s="195">
        <f>S289*H289</f>
        <v>0</v>
      </c>
      <c r="U289" s="33"/>
      <c r="V289" s="33"/>
      <c r="W289" s="33"/>
      <c r="X289" s="33"/>
      <c r="Y289" s="33"/>
      <c r="Z289" s="33"/>
      <c r="AA289" s="33"/>
      <c r="AB289" s="33"/>
      <c r="AC289" s="33"/>
      <c r="AD289" s="33"/>
      <c r="AE289" s="33"/>
      <c r="AR289" s="196" t="s">
        <v>417</v>
      </c>
      <c r="AT289" s="196" t="s">
        <v>414</v>
      </c>
      <c r="AU289" s="196" t="s">
        <v>87</v>
      </c>
      <c r="AY289" s="16" t="s">
        <v>116</v>
      </c>
      <c r="BE289" s="197">
        <f>IF(N289="základní",J289,0)</f>
        <v>0</v>
      </c>
      <c r="BF289" s="197">
        <f>IF(N289="snížená",J289,0)</f>
        <v>0</v>
      </c>
      <c r="BG289" s="197">
        <f>IF(N289="zákl. přenesená",J289,0)</f>
        <v>0</v>
      </c>
      <c r="BH289" s="197">
        <f>IF(N289="sníž. přenesená",J289,0)</f>
        <v>0</v>
      </c>
      <c r="BI289" s="197">
        <f>IF(N289="nulová",J289,0)</f>
        <v>0</v>
      </c>
      <c r="BJ289" s="16" t="s">
        <v>85</v>
      </c>
      <c r="BK289" s="197">
        <f>ROUND(I289*H289,2)</f>
        <v>0</v>
      </c>
      <c r="BL289" s="16" t="s">
        <v>417</v>
      </c>
      <c r="BM289" s="196" t="s">
        <v>464</v>
      </c>
    </row>
    <row r="290" spans="1:65" s="2" customFormat="1" ht="10.199999999999999">
      <c r="A290" s="33"/>
      <c r="B290" s="34"/>
      <c r="C290" s="35"/>
      <c r="D290" s="198" t="s">
        <v>126</v>
      </c>
      <c r="E290" s="35"/>
      <c r="F290" s="199" t="s">
        <v>463</v>
      </c>
      <c r="G290" s="35"/>
      <c r="H290" s="35"/>
      <c r="I290" s="200"/>
      <c r="J290" s="35"/>
      <c r="K290" s="35"/>
      <c r="L290" s="38"/>
      <c r="M290" s="201"/>
      <c r="N290" s="202"/>
      <c r="O290" s="70"/>
      <c r="P290" s="70"/>
      <c r="Q290" s="70"/>
      <c r="R290" s="70"/>
      <c r="S290" s="70"/>
      <c r="T290" s="71"/>
      <c r="U290" s="33"/>
      <c r="V290" s="33"/>
      <c r="W290" s="33"/>
      <c r="X290" s="33"/>
      <c r="Y290" s="33"/>
      <c r="Z290" s="33"/>
      <c r="AA290" s="33"/>
      <c r="AB290" s="33"/>
      <c r="AC290" s="33"/>
      <c r="AD290" s="33"/>
      <c r="AE290" s="33"/>
      <c r="AT290" s="16" t="s">
        <v>126</v>
      </c>
      <c r="AU290" s="16" t="s">
        <v>87</v>
      </c>
    </row>
    <row r="291" spans="1:65" s="2" customFormat="1" ht="16.5" customHeight="1">
      <c r="A291" s="33"/>
      <c r="B291" s="34"/>
      <c r="C291" s="225" t="s">
        <v>465</v>
      </c>
      <c r="D291" s="225" t="s">
        <v>414</v>
      </c>
      <c r="E291" s="226" t="s">
        <v>466</v>
      </c>
      <c r="F291" s="227" t="s">
        <v>467</v>
      </c>
      <c r="G291" s="228" t="s">
        <v>122</v>
      </c>
      <c r="H291" s="229">
        <v>218</v>
      </c>
      <c r="I291" s="230"/>
      <c r="J291" s="231">
        <f>ROUND(I291*H291,2)</f>
        <v>0</v>
      </c>
      <c r="K291" s="227" t="s">
        <v>123</v>
      </c>
      <c r="L291" s="232"/>
      <c r="M291" s="233" t="s">
        <v>1</v>
      </c>
      <c r="N291" s="234" t="s">
        <v>42</v>
      </c>
      <c r="O291" s="70"/>
      <c r="P291" s="194">
        <f>O291*H291</f>
        <v>0</v>
      </c>
      <c r="Q291" s="194">
        <v>1.004E-2</v>
      </c>
      <c r="R291" s="194">
        <f>Q291*H291</f>
        <v>2.18872</v>
      </c>
      <c r="S291" s="194">
        <v>0</v>
      </c>
      <c r="T291" s="195">
        <f>S291*H291</f>
        <v>0</v>
      </c>
      <c r="U291" s="33"/>
      <c r="V291" s="33"/>
      <c r="W291" s="33"/>
      <c r="X291" s="33"/>
      <c r="Y291" s="33"/>
      <c r="Z291" s="33"/>
      <c r="AA291" s="33"/>
      <c r="AB291" s="33"/>
      <c r="AC291" s="33"/>
      <c r="AD291" s="33"/>
      <c r="AE291" s="33"/>
      <c r="AR291" s="196" t="s">
        <v>417</v>
      </c>
      <c r="AT291" s="196" t="s">
        <v>414</v>
      </c>
      <c r="AU291" s="196" t="s">
        <v>87</v>
      </c>
      <c r="AY291" s="16" t="s">
        <v>116</v>
      </c>
      <c r="BE291" s="197">
        <f>IF(N291="základní",J291,0)</f>
        <v>0</v>
      </c>
      <c r="BF291" s="197">
        <f>IF(N291="snížená",J291,0)</f>
        <v>0</v>
      </c>
      <c r="BG291" s="197">
        <f>IF(N291="zákl. přenesená",J291,0)</f>
        <v>0</v>
      </c>
      <c r="BH291" s="197">
        <f>IF(N291="sníž. přenesená",J291,0)</f>
        <v>0</v>
      </c>
      <c r="BI291" s="197">
        <f>IF(N291="nulová",J291,0)</f>
        <v>0</v>
      </c>
      <c r="BJ291" s="16" t="s">
        <v>85</v>
      </c>
      <c r="BK291" s="197">
        <f>ROUND(I291*H291,2)</f>
        <v>0</v>
      </c>
      <c r="BL291" s="16" t="s">
        <v>417</v>
      </c>
      <c r="BM291" s="196" t="s">
        <v>468</v>
      </c>
    </row>
    <row r="292" spans="1:65" s="2" customFormat="1" ht="10.199999999999999">
      <c r="A292" s="33"/>
      <c r="B292" s="34"/>
      <c r="C292" s="35"/>
      <c r="D292" s="198" t="s">
        <v>126</v>
      </c>
      <c r="E292" s="35"/>
      <c r="F292" s="199" t="s">
        <v>467</v>
      </c>
      <c r="G292" s="35"/>
      <c r="H292" s="35"/>
      <c r="I292" s="200"/>
      <c r="J292" s="35"/>
      <c r="K292" s="35"/>
      <c r="L292" s="38"/>
      <c r="M292" s="201"/>
      <c r="N292" s="202"/>
      <c r="O292" s="70"/>
      <c r="P292" s="70"/>
      <c r="Q292" s="70"/>
      <c r="R292" s="70"/>
      <c r="S292" s="70"/>
      <c r="T292" s="71"/>
      <c r="U292" s="33"/>
      <c r="V292" s="33"/>
      <c r="W292" s="33"/>
      <c r="X292" s="33"/>
      <c r="Y292" s="33"/>
      <c r="Z292" s="33"/>
      <c r="AA292" s="33"/>
      <c r="AB292" s="33"/>
      <c r="AC292" s="33"/>
      <c r="AD292" s="33"/>
      <c r="AE292" s="33"/>
      <c r="AT292" s="16" t="s">
        <v>126</v>
      </c>
      <c r="AU292" s="16" t="s">
        <v>87</v>
      </c>
    </row>
    <row r="293" spans="1:65" s="13" customFormat="1" ht="10.199999999999999">
      <c r="B293" s="203"/>
      <c r="C293" s="204"/>
      <c r="D293" s="198" t="s">
        <v>139</v>
      </c>
      <c r="E293" s="205" t="s">
        <v>1</v>
      </c>
      <c r="F293" s="206" t="s">
        <v>469</v>
      </c>
      <c r="G293" s="204"/>
      <c r="H293" s="207">
        <v>218</v>
      </c>
      <c r="I293" s="208"/>
      <c r="J293" s="204"/>
      <c r="K293" s="204"/>
      <c r="L293" s="209"/>
      <c r="M293" s="210"/>
      <c r="N293" s="211"/>
      <c r="O293" s="211"/>
      <c r="P293" s="211"/>
      <c r="Q293" s="211"/>
      <c r="R293" s="211"/>
      <c r="S293" s="211"/>
      <c r="T293" s="212"/>
      <c r="AT293" s="213" t="s">
        <v>139</v>
      </c>
      <c r="AU293" s="213" t="s">
        <v>87</v>
      </c>
      <c r="AV293" s="13" t="s">
        <v>87</v>
      </c>
      <c r="AW293" s="13" t="s">
        <v>34</v>
      </c>
      <c r="AX293" s="13" t="s">
        <v>85</v>
      </c>
      <c r="AY293" s="213" t="s">
        <v>116</v>
      </c>
    </row>
    <row r="294" spans="1:65" s="2" customFormat="1" ht="16.5" customHeight="1">
      <c r="A294" s="33"/>
      <c r="B294" s="34"/>
      <c r="C294" s="225" t="s">
        <v>470</v>
      </c>
      <c r="D294" s="225" t="s">
        <v>414</v>
      </c>
      <c r="E294" s="226" t="s">
        <v>471</v>
      </c>
      <c r="F294" s="227" t="s">
        <v>472</v>
      </c>
      <c r="G294" s="228" t="s">
        <v>122</v>
      </c>
      <c r="H294" s="229">
        <v>17</v>
      </c>
      <c r="I294" s="230"/>
      <c r="J294" s="231">
        <f>ROUND(I294*H294,2)</f>
        <v>0</v>
      </c>
      <c r="K294" s="227" t="s">
        <v>123</v>
      </c>
      <c r="L294" s="232"/>
      <c r="M294" s="233" t="s">
        <v>1</v>
      </c>
      <c r="N294" s="234" t="s">
        <v>42</v>
      </c>
      <c r="O294" s="70"/>
      <c r="P294" s="194">
        <f>O294*H294</f>
        <v>0</v>
      </c>
      <c r="Q294" s="194">
        <v>1.014E-2</v>
      </c>
      <c r="R294" s="194">
        <f>Q294*H294</f>
        <v>0.17238000000000001</v>
      </c>
      <c r="S294" s="194">
        <v>0</v>
      </c>
      <c r="T294" s="195">
        <f>S294*H294</f>
        <v>0</v>
      </c>
      <c r="U294" s="33"/>
      <c r="V294" s="33"/>
      <c r="W294" s="33"/>
      <c r="X294" s="33"/>
      <c r="Y294" s="33"/>
      <c r="Z294" s="33"/>
      <c r="AA294" s="33"/>
      <c r="AB294" s="33"/>
      <c r="AC294" s="33"/>
      <c r="AD294" s="33"/>
      <c r="AE294" s="33"/>
      <c r="AR294" s="196" t="s">
        <v>417</v>
      </c>
      <c r="AT294" s="196" t="s">
        <v>414</v>
      </c>
      <c r="AU294" s="196" t="s">
        <v>87</v>
      </c>
      <c r="AY294" s="16" t="s">
        <v>116</v>
      </c>
      <c r="BE294" s="197">
        <f>IF(N294="základní",J294,0)</f>
        <v>0</v>
      </c>
      <c r="BF294" s="197">
        <f>IF(N294="snížená",J294,0)</f>
        <v>0</v>
      </c>
      <c r="BG294" s="197">
        <f>IF(N294="zákl. přenesená",J294,0)</f>
        <v>0</v>
      </c>
      <c r="BH294" s="197">
        <f>IF(N294="sníž. přenesená",J294,0)</f>
        <v>0</v>
      </c>
      <c r="BI294" s="197">
        <f>IF(N294="nulová",J294,0)</f>
        <v>0</v>
      </c>
      <c r="BJ294" s="16" t="s">
        <v>85</v>
      </c>
      <c r="BK294" s="197">
        <f>ROUND(I294*H294,2)</f>
        <v>0</v>
      </c>
      <c r="BL294" s="16" t="s">
        <v>417</v>
      </c>
      <c r="BM294" s="196" t="s">
        <v>473</v>
      </c>
    </row>
    <row r="295" spans="1:65" s="2" customFormat="1" ht="10.199999999999999">
      <c r="A295" s="33"/>
      <c r="B295" s="34"/>
      <c r="C295" s="35"/>
      <c r="D295" s="198" t="s">
        <v>126</v>
      </c>
      <c r="E295" s="35"/>
      <c r="F295" s="199" t="s">
        <v>472</v>
      </c>
      <c r="G295" s="35"/>
      <c r="H295" s="35"/>
      <c r="I295" s="200"/>
      <c r="J295" s="35"/>
      <c r="K295" s="35"/>
      <c r="L295" s="38"/>
      <c r="M295" s="201"/>
      <c r="N295" s="202"/>
      <c r="O295" s="70"/>
      <c r="P295" s="70"/>
      <c r="Q295" s="70"/>
      <c r="R295" s="70"/>
      <c r="S295" s="70"/>
      <c r="T295" s="71"/>
      <c r="U295" s="33"/>
      <c r="V295" s="33"/>
      <c r="W295" s="33"/>
      <c r="X295" s="33"/>
      <c r="Y295" s="33"/>
      <c r="Z295" s="33"/>
      <c r="AA295" s="33"/>
      <c r="AB295" s="33"/>
      <c r="AC295" s="33"/>
      <c r="AD295" s="33"/>
      <c r="AE295" s="33"/>
      <c r="AT295" s="16" t="s">
        <v>126</v>
      </c>
      <c r="AU295" s="16" t="s">
        <v>87</v>
      </c>
    </row>
    <row r="296" spans="1:65" s="2" customFormat="1" ht="16.5" customHeight="1">
      <c r="A296" s="33"/>
      <c r="B296" s="34"/>
      <c r="C296" s="225" t="s">
        <v>474</v>
      </c>
      <c r="D296" s="225" t="s">
        <v>414</v>
      </c>
      <c r="E296" s="226" t="s">
        <v>433</v>
      </c>
      <c r="F296" s="227" t="s">
        <v>434</v>
      </c>
      <c r="G296" s="228" t="s">
        <v>122</v>
      </c>
      <c r="H296" s="229">
        <v>14500</v>
      </c>
      <c r="I296" s="230"/>
      <c r="J296" s="231">
        <f>ROUND(I296*H296,2)</f>
        <v>0</v>
      </c>
      <c r="K296" s="227" t="s">
        <v>123</v>
      </c>
      <c r="L296" s="232"/>
      <c r="M296" s="233" t="s">
        <v>1</v>
      </c>
      <c r="N296" s="234" t="s">
        <v>42</v>
      </c>
      <c r="O296" s="70"/>
      <c r="P296" s="194">
        <f>O296*H296</f>
        <v>0</v>
      </c>
      <c r="Q296" s="194">
        <v>5.1999999999999995E-4</v>
      </c>
      <c r="R296" s="194">
        <f>Q296*H296</f>
        <v>7.5399999999999991</v>
      </c>
      <c r="S296" s="194">
        <v>0</v>
      </c>
      <c r="T296" s="195">
        <f>S296*H296</f>
        <v>0</v>
      </c>
      <c r="U296" s="33"/>
      <c r="V296" s="33"/>
      <c r="W296" s="33"/>
      <c r="X296" s="33"/>
      <c r="Y296" s="33"/>
      <c r="Z296" s="33"/>
      <c r="AA296" s="33"/>
      <c r="AB296" s="33"/>
      <c r="AC296" s="33"/>
      <c r="AD296" s="33"/>
      <c r="AE296" s="33"/>
      <c r="AR296" s="196" t="s">
        <v>417</v>
      </c>
      <c r="AT296" s="196" t="s">
        <v>414</v>
      </c>
      <c r="AU296" s="196" t="s">
        <v>87</v>
      </c>
      <c r="AY296" s="16" t="s">
        <v>116</v>
      </c>
      <c r="BE296" s="197">
        <f>IF(N296="základní",J296,0)</f>
        <v>0</v>
      </c>
      <c r="BF296" s="197">
        <f>IF(N296="snížená",J296,0)</f>
        <v>0</v>
      </c>
      <c r="BG296" s="197">
        <f>IF(N296="zákl. přenesená",J296,0)</f>
        <v>0</v>
      </c>
      <c r="BH296" s="197">
        <f>IF(N296="sníž. přenesená",J296,0)</f>
        <v>0</v>
      </c>
      <c r="BI296" s="197">
        <f>IF(N296="nulová",J296,0)</f>
        <v>0</v>
      </c>
      <c r="BJ296" s="16" t="s">
        <v>85</v>
      </c>
      <c r="BK296" s="197">
        <f>ROUND(I296*H296,2)</f>
        <v>0</v>
      </c>
      <c r="BL296" s="16" t="s">
        <v>417</v>
      </c>
      <c r="BM296" s="196" t="s">
        <v>475</v>
      </c>
    </row>
    <row r="297" spans="1:65" s="2" customFormat="1" ht="10.199999999999999">
      <c r="A297" s="33"/>
      <c r="B297" s="34"/>
      <c r="C297" s="35"/>
      <c r="D297" s="198" t="s">
        <v>126</v>
      </c>
      <c r="E297" s="35"/>
      <c r="F297" s="199" t="s">
        <v>434</v>
      </c>
      <c r="G297" s="35"/>
      <c r="H297" s="35"/>
      <c r="I297" s="200"/>
      <c r="J297" s="35"/>
      <c r="K297" s="35"/>
      <c r="L297" s="38"/>
      <c r="M297" s="201"/>
      <c r="N297" s="202"/>
      <c r="O297" s="70"/>
      <c r="P297" s="70"/>
      <c r="Q297" s="70"/>
      <c r="R297" s="70"/>
      <c r="S297" s="70"/>
      <c r="T297" s="71"/>
      <c r="U297" s="33"/>
      <c r="V297" s="33"/>
      <c r="W297" s="33"/>
      <c r="X297" s="33"/>
      <c r="Y297" s="33"/>
      <c r="Z297" s="33"/>
      <c r="AA297" s="33"/>
      <c r="AB297" s="33"/>
      <c r="AC297" s="33"/>
      <c r="AD297" s="33"/>
      <c r="AE297" s="33"/>
      <c r="AT297" s="16" t="s">
        <v>126</v>
      </c>
      <c r="AU297" s="16" t="s">
        <v>87</v>
      </c>
    </row>
    <row r="298" spans="1:65" s="2" customFormat="1" ht="16.5" customHeight="1">
      <c r="A298" s="33"/>
      <c r="B298" s="34"/>
      <c r="C298" s="225" t="s">
        <v>476</v>
      </c>
      <c r="D298" s="225" t="s">
        <v>414</v>
      </c>
      <c r="E298" s="226" t="s">
        <v>477</v>
      </c>
      <c r="F298" s="227" t="s">
        <v>478</v>
      </c>
      <c r="G298" s="228" t="s">
        <v>122</v>
      </c>
      <c r="H298" s="229">
        <v>14500</v>
      </c>
      <c r="I298" s="230"/>
      <c r="J298" s="231">
        <f>ROUND(I298*H298,2)</f>
        <v>0</v>
      </c>
      <c r="K298" s="227" t="s">
        <v>123</v>
      </c>
      <c r="L298" s="232"/>
      <c r="M298" s="233" t="s">
        <v>1</v>
      </c>
      <c r="N298" s="234" t="s">
        <v>42</v>
      </c>
      <c r="O298" s="70"/>
      <c r="P298" s="194">
        <f>O298*H298</f>
        <v>0</v>
      </c>
      <c r="Q298" s="194">
        <v>4.0000000000000003E-5</v>
      </c>
      <c r="R298" s="194">
        <f>Q298*H298</f>
        <v>0.58000000000000007</v>
      </c>
      <c r="S298" s="194">
        <v>0</v>
      </c>
      <c r="T298" s="195">
        <f>S298*H298</f>
        <v>0</v>
      </c>
      <c r="U298" s="33"/>
      <c r="V298" s="33"/>
      <c r="W298" s="33"/>
      <c r="X298" s="33"/>
      <c r="Y298" s="33"/>
      <c r="Z298" s="33"/>
      <c r="AA298" s="33"/>
      <c r="AB298" s="33"/>
      <c r="AC298" s="33"/>
      <c r="AD298" s="33"/>
      <c r="AE298" s="33"/>
      <c r="AR298" s="196" t="s">
        <v>417</v>
      </c>
      <c r="AT298" s="196" t="s">
        <v>414</v>
      </c>
      <c r="AU298" s="196" t="s">
        <v>87</v>
      </c>
      <c r="AY298" s="16" t="s">
        <v>116</v>
      </c>
      <c r="BE298" s="197">
        <f>IF(N298="základní",J298,0)</f>
        <v>0</v>
      </c>
      <c r="BF298" s="197">
        <f>IF(N298="snížená",J298,0)</f>
        <v>0</v>
      </c>
      <c r="BG298" s="197">
        <f>IF(N298="zákl. přenesená",J298,0)</f>
        <v>0</v>
      </c>
      <c r="BH298" s="197">
        <f>IF(N298="sníž. přenesená",J298,0)</f>
        <v>0</v>
      </c>
      <c r="BI298" s="197">
        <f>IF(N298="nulová",J298,0)</f>
        <v>0</v>
      </c>
      <c r="BJ298" s="16" t="s">
        <v>85</v>
      </c>
      <c r="BK298" s="197">
        <f>ROUND(I298*H298,2)</f>
        <v>0</v>
      </c>
      <c r="BL298" s="16" t="s">
        <v>417</v>
      </c>
      <c r="BM298" s="196" t="s">
        <v>479</v>
      </c>
    </row>
    <row r="299" spans="1:65" s="2" customFormat="1" ht="10.199999999999999">
      <c r="A299" s="33"/>
      <c r="B299" s="34"/>
      <c r="C299" s="35"/>
      <c r="D299" s="198" t="s">
        <v>126</v>
      </c>
      <c r="E299" s="35"/>
      <c r="F299" s="199" t="s">
        <v>478</v>
      </c>
      <c r="G299" s="35"/>
      <c r="H299" s="35"/>
      <c r="I299" s="200"/>
      <c r="J299" s="35"/>
      <c r="K299" s="35"/>
      <c r="L299" s="38"/>
      <c r="M299" s="201"/>
      <c r="N299" s="202"/>
      <c r="O299" s="70"/>
      <c r="P299" s="70"/>
      <c r="Q299" s="70"/>
      <c r="R299" s="70"/>
      <c r="S299" s="70"/>
      <c r="T299" s="71"/>
      <c r="U299" s="33"/>
      <c r="V299" s="33"/>
      <c r="W299" s="33"/>
      <c r="X299" s="33"/>
      <c r="Y299" s="33"/>
      <c r="Z299" s="33"/>
      <c r="AA299" s="33"/>
      <c r="AB299" s="33"/>
      <c r="AC299" s="33"/>
      <c r="AD299" s="33"/>
      <c r="AE299" s="33"/>
      <c r="AT299" s="16" t="s">
        <v>126</v>
      </c>
      <c r="AU299" s="16" t="s">
        <v>87</v>
      </c>
    </row>
    <row r="300" spans="1:65" s="2" customFormat="1" ht="16.5" customHeight="1">
      <c r="A300" s="33"/>
      <c r="B300" s="34"/>
      <c r="C300" s="225" t="s">
        <v>480</v>
      </c>
      <c r="D300" s="225" t="s">
        <v>414</v>
      </c>
      <c r="E300" s="226" t="s">
        <v>481</v>
      </c>
      <c r="F300" s="227" t="s">
        <v>482</v>
      </c>
      <c r="G300" s="228" t="s">
        <v>122</v>
      </c>
      <c r="H300" s="229">
        <v>7250</v>
      </c>
      <c r="I300" s="230"/>
      <c r="J300" s="231">
        <f>ROUND(I300*H300,2)</f>
        <v>0</v>
      </c>
      <c r="K300" s="227" t="s">
        <v>123</v>
      </c>
      <c r="L300" s="232"/>
      <c r="M300" s="233" t="s">
        <v>1</v>
      </c>
      <c r="N300" s="234" t="s">
        <v>42</v>
      </c>
      <c r="O300" s="70"/>
      <c r="P300" s="194">
        <f>O300*H300</f>
        <v>0</v>
      </c>
      <c r="Q300" s="194">
        <v>1.8000000000000001E-4</v>
      </c>
      <c r="R300" s="194">
        <f>Q300*H300</f>
        <v>1.3050000000000002</v>
      </c>
      <c r="S300" s="194">
        <v>0</v>
      </c>
      <c r="T300" s="195">
        <f>S300*H300</f>
        <v>0</v>
      </c>
      <c r="U300" s="33"/>
      <c r="V300" s="33"/>
      <c r="W300" s="33"/>
      <c r="X300" s="33"/>
      <c r="Y300" s="33"/>
      <c r="Z300" s="33"/>
      <c r="AA300" s="33"/>
      <c r="AB300" s="33"/>
      <c r="AC300" s="33"/>
      <c r="AD300" s="33"/>
      <c r="AE300" s="33"/>
      <c r="AR300" s="196" t="s">
        <v>417</v>
      </c>
      <c r="AT300" s="196" t="s">
        <v>414</v>
      </c>
      <c r="AU300" s="196" t="s">
        <v>87</v>
      </c>
      <c r="AY300" s="16" t="s">
        <v>116</v>
      </c>
      <c r="BE300" s="197">
        <f>IF(N300="základní",J300,0)</f>
        <v>0</v>
      </c>
      <c r="BF300" s="197">
        <f>IF(N300="snížená",J300,0)</f>
        <v>0</v>
      </c>
      <c r="BG300" s="197">
        <f>IF(N300="zákl. přenesená",J300,0)</f>
        <v>0</v>
      </c>
      <c r="BH300" s="197">
        <f>IF(N300="sníž. přenesená",J300,0)</f>
        <v>0</v>
      </c>
      <c r="BI300" s="197">
        <f>IF(N300="nulová",J300,0)</f>
        <v>0</v>
      </c>
      <c r="BJ300" s="16" t="s">
        <v>85</v>
      </c>
      <c r="BK300" s="197">
        <f>ROUND(I300*H300,2)</f>
        <v>0</v>
      </c>
      <c r="BL300" s="16" t="s">
        <v>417</v>
      </c>
      <c r="BM300" s="196" t="s">
        <v>483</v>
      </c>
    </row>
    <row r="301" spans="1:65" s="2" customFormat="1" ht="10.199999999999999">
      <c r="A301" s="33"/>
      <c r="B301" s="34"/>
      <c r="C301" s="35"/>
      <c r="D301" s="198" t="s">
        <v>126</v>
      </c>
      <c r="E301" s="35"/>
      <c r="F301" s="199" t="s">
        <v>482</v>
      </c>
      <c r="G301" s="35"/>
      <c r="H301" s="35"/>
      <c r="I301" s="200"/>
      <c r="J301" s="35"/>
      <c r="K301" s="35"/>
      <c r="L301" s="38"/>
      <c r="M301" s="201"/>
      <c r="N301" s="202"/>
      <c r="O301" s="70"/>
      <c r="P301" s="70"/>
      <c r="Q301" s="70"/>
      <c r="R301" s="70"/>
      <c r="S301" s="70"/>
      <c r="T301" s="71"/>
      <c r="U301" s="33"/>
      <c r="V301" s="33"/>
      <c r="W301" s="33"/>
      <c r="X301" s="33"/>
      <c r="Y301" s="33"/>
      <c r="Z301" s="33"/>
      <c r="AA301" s="33"/>
      <c r="AB301" s="33"/>
      <c r="AC301" s="33"/>
      <c r="AD301" s="33"/>
      <c r="AE301" s="33"/>
      <c r="AT301" s="16" t="s">
        <v>126</v>
      </c>
      <c r="AU301" s="16" t="s">
        <v>87</v>
      </c>
    </row>
    <row r="302" spans="1:65" s="2" customFormat="1" ht="16.5" customHeight="1">
      <c r="A302" s="33"/>
      <c r="B302" s="34"/>
      <c r="C302" s="225" t="s">
        <v>484</v>
      </c>
      <c r="D302" s="225" t="s">
        <v>414</v>
      </c>
      <c r="E302" s="226" t="s">
        <v>485</v>
      </c>
      <c r="F302" s="227" t="s">
        <v>486</v>
      </c>
      <c r="G302" s="228" t="s">
        <v>122</v>
      </c>
      <c r="H302" s="229">
        <v>1000</v>
      </c>
      <c r="I302" s="230"/>
      <c r="J302" s="231">
        <f>ROUND(I302*H302,2)</f>
        <v>0</v>
      </c>
      <c r="K302" s="227" t="s">
        <v>123</v>
      </c>
      <c r="L302" s="232"/>
      <c r="M302" s="233" t="s">
        <v>1</v>
      </c>
      <c r="N302" s="234" t="s">
        <v>42</v>
      </c>
      <c r="O302" s="70"/>
      <c r="P302" s="194">
        <f>O302*H302</f>
        <v>0</v>
      </c>
      <c r="Q302" s="194">
        <v>4.8999999999999998E-4</v>
      </c>
      <c r="R302" s="194">
        <f>Q302*H302</f>
        <v>0.49</v>
      </c>
      <c r="S302" s="194">
        <v>0</v>
      </c>
      <c r="T302" s="195">
        <f>S302*H302</f>
        <v>0</v>
      </c>
      <c r="U302" s="33"/>
      <c r="V302" s="33"/>
      <c r="W302" s="33"/>
      <c r="X302" s="33"/>
      <c r="Y302" s="33"/>
      <c r="Z302" s="33"/>
      <c r="AA302" s="33"/>
      <c r="AB302" s="33"/>
      <c r="AC302" s="33"/>
      <c r="AD302" s="33"/>
      <c r="AE302" s="33"/>
      <c r="AR302" s="196" t="s">
        <v>417</v>
      </c>
      <c r="AT302" s="196" t="s">
        <v>414</v>
      </c>
      <c r="AU302" s="196" t="s">
        <v>87</v>
      </c>
      <c r="AY302" s="16" t="s">
        <v>116</v>
      </c>
      <c r="BE302" s="197">
        <f>IF(N302="základní",J302,0)</f>
        <v>0</v>
      </c>
      <c r="BF302" s="197">
        <f>IF(N302="snížená",J302,0)</f>
        <v>0</v>
      </c>
      <c r="BG302" s="197">
        <f>IF(N302="zákl. přenesená",J302,0)</f>
        <v>0</v>
      </c>
      <c r="BH302" s="197">
        <f>IF(N302="sníž. přenesená",J302,0)</f>
        <v>0</v>
      </c>
      <c r="BI302" s="197">
        <f>IF(N302="nulová",J302,0)</f>
        <v>0</v>
      </c>
      <c r="BJ302" s="16" t="s">
        <v>85</v>
      </c>
      <c r="BK302" s="197">
        <f>ROUND(I302*H302,2)</f>
        <v>0</v>
      </c>
      <c r="BL302" s="16" t="s">
        <v>417</v>
      </c>
      <c r="BM302" s="196" t="s">
        <v>487</v>
      </c>
    </row>
    <row r="303" spans="1:65" s="2" customFormat="1" ht="10.199999999999999">
      <c r="A303" s="33"/>
      <c r="B303" s="34"/>
      <c r="C303" s="35"/>
      <c r="D303" s="198" t="s">
        <v>126</v>
      </c>
      <c r="E303" s="35"/>
      <c r="F303" s="199" t="s">
        <v>486</v>
      </c>
      <c r="G303" s="35"/>
      <c r="H303" s="35"/>
      <c r="I303" s="200"/>
      <c r="J303" s="35"/>
      <c r="K303" s="35"/>
      <c r="L303" s="38"/>
      <c r="M303" s="201"/>
      <c r="N303" s="202"/>
      <c r="O303" s="70"/>
      <c r="P303" s="70"/>
      <c r="Q303" s="70"/>
      <c r="R303" s="70"/>
      <c r="S303" s="70"/>
      <c r="T303" s="71"/>
      <c r="U303" s="33"/>
      <c r="V303" s="33"/>
      <c r="W303" s="33"/>
      <c r="X303" s="33"/>
      <c r="Y303" s="33"/>
      <c r="Z303" s="33"/>
      <c r="AA303" s="33"/>
      <c r="AB303" s="33"/>
      <c r="AC303" s="33"/>
      <c r="AD303" s="33"/>
      <c r="AE303" s="33"/>
      <c r="AT303" s="16" t="s">
        <v>126</v>
      </c>
      <c r="AU303" s="16" t="s">
        <v>87</v>
      </c>
    </row>
    <row r="304" spans="1:65" s="2" customFormat="1" ht="16.5" customHeight="1">
      <c r="A304" s="33"/>
      <c r="B304" s="34"/>
      <c r="C304" s="225" t="s">
        <v>488</v>
      </c>
      <c r="D304" s="225" t="s">
        <v>414</v>
      </c>
      <c r="E304" s="226" t="s">
        <v>489</v>
      </c>
      <c r="F304" s="227" t="s">
        <v>490</v>
      </c>
      <c r="G304" s="228" t="s">
        <v>122</v>
      </c>
      <c r="H304" s="229">
        <v>40</v>
      </c>
      <c r="I304" s="230"/>
      <c r="J304" s="231">
        <f>ROUND(I304*H304,2)</f>
        <v>0</v>
      </c>
      <c r="K304" s="227" t="s">
        <v>123</v>
      </c>
      <c r="L304" s="232"/>
      <c r="M304" s="233" t="s">
        <v>1</v>
      </c>
      <c r="N304" s="234" t="s">
        <v>42</v>
      </c>
      <c r="O304" s="70"/>
      <c r="P304" s="194">
        <f>O304*H304</f>
        <v>0</v>
      </c>
      <c r="Q304" s="194">
        <v>1.0499999999999999E-3</v>
      </c>
      <c r="R304" s="194">
        <f>Q304*H304</f>
        <v>4.1999999999999996E-2</v>
      </c>
      <c r="S304" s="194">
        <v>0</v>
      </c>
      <c r="T304" s="195">
        <f>S304*H304</f>
        <v>0</v>
      </c>
      <c r="U304" s="33"/>
      <c r="V304" s="33"/>
      <c r="W304" s="33"/>
      <c r="X304" s="33"/>
      <c r="Y304" s="33"/>
      <c r="Z304" s="33"/>
      <c r="AA304" s="33"/>
      <c r="AB304" s="33"/>
      <c r="AC304" s="33"/>
      <c r="AD304" s="33"/>
      <c r="AE304" s="33"/>
      <c r="AR304" s="196" t="s">
        <v>417</v>
      </c>
      <c r="AT304" s="196" t="s">
        <v>414</v>
      </c>
      <c r="AU304" s="196" t="s">
        <v>87</v>
      </c>
      <c r="AY304" s="16" t="s">
        <v>116</v>
      </c>
      <c r="BE304" s="197">
        <f>IF(N304="základní",J304,0)</f>
        <v>0</v>
      </c>
      <c r="BF304" s="197">
        <f>IF(N304="snížená",J304,0)</f>
        <v>0</v>
      </c>
      <c r="BG304" s="197">
        <f>IF(N304="zákl. přenesená",J304,0)</f>
        <v>0</v>
      </c>
      <c r="BH304" s="197">
        <f>IF(N304="sníž. přenesená",J304,0)</f>
        <v>0</v>
      </c>
      <c r="BI304" s="197">
        <f>IF(N304="nulová",J304,0)</f>
        <v>0</v>
      </c>
      <c r="BJ304" s="16" t="s">
        <v>85</v>
      </c>
      <c r="BK304" s="197">
        <f>ROUND(I304*H304,2)</f>
        <v>0</v>
      </c>
      <c r="BL304" s="16" t="s">
        <v>417</v>
      </c>
      <c r="BM304" s="196" t="s">
        <v>491</v>
      </c>
    </row>
    <row r="305" spans="1:65" s="2" customFormat="1" ht="10.199999999999999">
      <c r="A305" s="33"/>
      <c r="B305" s="34"/>
      <c r="C305" s="35"/>
      <c r="D305" s="198" t="s">
        <v>126</v>
      </c>
      <c r="E305" s="35"/>
      <c r="F305" s="199" t="s">
        <v>490</v>
      </c>
      <c r="G305" s="35"/>
      <c r="H305" s="35"/>
      <c r="I305" s="200"/>
      <c r="J305" s="35"/>
      <c r="K305" s="35"/>
      <c r="L305" s="38"/>
      <c r="M305" s="201"/>
      <c r="N305" s="202"/>
      <c r="O305" s="70"/>
      <c r="P305" s="70"/>
      <c r="Q305" s="70"/>
      <c r="R305" s="70"/>
      <c r="S305" s="70"/>
      <c r="T305" s="71"/>
      <c r="U305" s="33"/>
      <c r="V305" s="33"/>
      <c r="W305" s="33"/>
      <c r="X305" s="33"/>
      <c r="Y305" s="33"/>
      <c r="Z305" s="33"/>
      <c r="AA305" s="33"/>
      <c r="AB305" s="33"/>
      <c r="AC305" s="33"/>
      <c r="AD305" s="33"/>
      <c r="AE305" s="33"/>
      <c r="AT305" s="16" t="s">
        <v>126</v>
      </c>
      <c r="AU305" s="16" t="s">
        <v>87</v>
      </c>
    </row>
    <row r="306" spans="1:65" s="2" customFormat="1" ht="16.5" customHeight="1">
      <c r="A306" s="33"/>
      <c r="B306" s="34"/>
      <c r="C306" s="225" t="s">
        <v>492</v>
      </c>
      <c r="D306" s="225" t="s">
        <v>414</v>
      </c>
      <c r="E306" s="226" t="s">
        <v>445</v>
      </c>
      <c r="F306" s="227" t="s">
        <v>446</v>
      </c>
      <c r="G306" s="228" t="s">
        <v>122</v>
      </c>
      <c r="H306" s="229">
        <v>20</v>
      </c>
      <c r="I306" s="230"/>
      <c r="J306" s="231">
        <f>ROUND(I306*H306,2)</f>
        <v>0</v>
      </c>
      <c r="K306" s="227" t="s">
        <v>123</v>
      </c>
      <c r="L306" s="232"/>
      <c r="M306" s="233" t="s">
        <v>1</v>
      </c>
      <c r="N306" s="234" t="s">
        <v>42</v>
      </c>
      <c r="O306" s="70"/>
      <c r="P306" s="194">
        <f>O306*H306</f>
        <v>0</v>
      </c>
      <c r="Q306" s="194">
        <v>1.8000000000000001E-4</v>
      </c>
      <c r="R306" s="194">
        <f>Q306*H306</f>
        <v>3.6000000000000003E-3</v>
      </c>
      <c r="S306" s="194">
        <v>0</v>
      </c>
      <c r="T306" s="195">
        <f>S306*H306</f>
        <v>0</v>
      </c>
      <c r="U306" s="33"/>
      <c r="V306" s="33"/>
      <c r="W306" s="33"/>
      <c r="X306" s="33"/>
      <c r="Y306" s="33"/>
      <c r="Z306" s="33"/>
      <c r="AA306" s="33"/>
      <c r="AB306" s="33"/>
      <c r="AC306" s="33"/>
      <c r="AD306" s="33"/>
      <c r="AE306" s="33"/>
      <c r="AR306" s="196" t="s">
        <v>417</v>
      </c>
      <c r="AT306" s="196" t="s">
        <v>414</v>
      </c>
      <c r="AU306" s="196" t="s">
        <v>87</v>
      </c>
      <c r="AY306" s="16" t="s">
        <v>116</v>
      </c>
      <c r="BE306" s="197">
        <f>IF(N306="základní",J306,0)</f>
        <v>0</v>
      </c>
      <c r="BF306" s="197">
        <f>IF(N306="snížená",J306,0)</f>
        <v>0</v>
      </c>
      <c r="BG306" s="197">
        <f>IF(N306="zákl. přenesená",J306,0)</f>
        <v>0</v>
      </c>
      <c r="BH306" s="197">
        <f>IF(N306="sníž. přenesená",J306,0)</f>
        <v>0</v>
      </c>
      <c r="BI306" s="197">
        <f>IF(N306="nulová",J306,0)</f>
        <v>0</v>
      </c>
      <c r="BJ306" s="16" t="s">
        <v>85</v>
      </c>
      <c r="BK306" s="197">
        <f>ROUND(I306*H306,2)</f>
        <v>0</v>
      </c>
      <c r="BL306" s="16" t="s">
        <v>417</v>
      </c>
      <c r="BM306" s="196" t="s">
        <v>493</v>
      </c>
    </row>
    <row r="307" spans="1:65" s="2" customFormat="1" ht="10.199999999999999">
      <c r="A307" s="33"/>
      <c r="B307" s="34"/>
      <c r="C307" s="35"/>
      <c r="D307" s="198" t="s">
        <v>126</v>
      </c>
      <c r="E307" s="35"/>
      <c r="F307" s="199" t="s">
        <v>446</v>
      </c>
      <c r="G307" s="35"/>
      <c r="H307" s="35"/>
      <c r="I307" s="200"/>
      <c r="J307" s="35"/>
      <c r="K307" s="35"/>
      <c r="L307" s="38"/>
      <c r="M307" s="201"/>
      <c r="N307" s="202"/>
      <c r="O307" s="70"/>
      <c r="P307" s="70"/>
      <c r="Q307" s="70"/>
      <c r="R307" s="70"/>
      <c r="S307" s="70"/>
      <c r="T307" s="71"/>
      <c r="U307" s="33"/>
      <c r="V307" s="33"/>
      <c r="W307" s="33"/>
      <c r="X307" s="33"/>
      <c r="Y307" s="33"/>
      <c r="Z307" s="33"/>
      <c r="AA307" s="33"/>
      <c r="AB307" s="33"/>
      <c r="AC307" s="33"/>
      <c r="AD307" s="33"/>
      <c r="AE307" s="33"/>
      <c r="AT307" s="16" t="s">
        <v>126</v>
      </c>
      <c r="AU307" s="16" t="s">
        <v>87</v>
      </c>
    </row>
    <row r="308" spans="1:65" s="2" customFormat="1" ht="16.5" customHeight="1">
      <c r="A308" s="33"/>
      <c r="B308" s="34"/>
      <c r="C308" s="225" t="s">
        <v>494</v>
      </c>
      <c r="D308" s="225" t="s">
        <v>414</v>
      </c>
      <c r="E308" s="226" t="s">
        <v>495</v>
      </c>
      <c r="F308" s="227" t="s">
        <v>496</v>
      </c>
      <c r="G308" s="228" t="s">
        <v>122</v>
      </c>
      <c r="H308" s="229">
        <v>40</v>
      </c>
      <c r="I308" s="230"/>
      <c r="J308" s="231">
        <f>ROUND(I308*H308,2)</f>
        <v>0</v>
      </c>
      <c r="K308" s="227" t="s">
        <v>123</v>
      </c>
      <c r="L308" s="232"/>
      <c r="M308" s="233" t="s">
        <v>1</v>
      </c>
      <c r="N308" s="234" t="s">
        <v>42</v>
      </c>
      <c r="O308" s="70"/>
      <c r="P308" s="194">
        <f>O308*H308</f>
        <v>0</v>
      </c>
      <c r="Q308" s="194">
        <v>2.0000000000000002E-5</v>
      </c>
      <c r="R308" s="194">
        <f>Q308*H308</f>
        <v>8.0000000000000004E-4</v>
      </c>
      <c r="S308" s="194">
        <v>0</v>
      </c>
      <c r="T308" s="195">
        <f>S308*H308</f>
        <v>0</v>
      </c>
      <c r="U308" s="33"/>
      <c r="V308" s="33"/>
      <c r="W308" s="33"/>
      <c r="X308" s="33"/>
      <c r="Y308" s="33"/>
      <c r="Z308" s="33"/>
      <c r="AA308" s="33"/>
      <c r="AB308" s="33"/>
      <c r="AC308" s="33"/>
      <c r="AD308" s="33"/>
      <c r="AE308" s="33"/>
      <c r="AR308" s="196" t="s">
        <v>417</v>
      </c>
      <c r="AT308" s="196" t="s">
        <v>414</v>
      </c>
      <c r="AU308" s="196" t="s">
        <v>87</v>
      </c>
      <c r="AY308" s="16" t="s">
        <v>116</v>
      </c>
      <c r="BE308" s="197">
        <f>IF(N308="základní",J308,0)</f>
        <v>0</v>
      </c>
      <c r="BF308" s="197">
        <f>IF(N308="snížená",J308,0)</f>
        <v>0</v>
      </c>
      <c r="BG308" s="197">
        <f>IF(N308="zákl. přenesená",J308,0)</f>
        <v>0</v>
      </c>
      <c r="BH308" s="197">
        <f>IF(N308="sníž. přenesená",J308,0)</f>
        <v>0</v>
      </c>
      <c r="BI308" s="197">
        <f>IF(N308="nulová",J308,0)</f>
        <v>0</v>
      </c>
      <c r="BJ308" s="16" t="s">
        <v>85</v>
      </c>
      <c r="BK308" s="197">
        <f>ROUND(I308*H308,2)</f>
        <v>0</v>
      </c>
      <c r="BL308" s="16" t="s">
        <v>417</v>
      </c>
      <c r="BM308" s="196" t="s">
        <v>497</v>
      </c>
    </row>
    <row r="309" spans="1:65" s="2" customFormat="1" ht="10.199999999999999">
      <c r="A309" s="33"/>
      <c r="B309" s="34"/>
      <c r="C309" s="35"/>
      <c r="D309" s="198" t="s">
        <v>126</v>
      </c>
      <c r="E309" s="35"/>
      <c r="F309" s="199" t="s">
        <v>496</v>
      </c>
      <c r="G309" s="35"/>
      <c r="H309" s="35"/>
      <c r="I309" s="200"/>
      <c r="J309" s="35"/>
      <c r="K309" s="35"/>
      <c r="L309" s="38"/>
      <c r="M309" s="201"/>
      <c r="N309" s="202"/>
      <c r="O309" s="70"/>
      <c r="P309" s="70"/>
      <c r="Q309" s="70"/>
      <c r="R309" s="70"/>
      <c r="S309" s="70"/>
      <c r="T309" s="71"/>
      <c r="U309" s="33"/>
      <c r="V309" s="33"/>
      <c r="W309" s="33"/>
      <c r="X309" s="33"/>
      <c r="Y309" s="33"/>
      <c r="Z309" s="33"/>
      <c r="AA309" s="33"/>
      <c r="AB309" s="33"/>
      <c r="AC309" s="33"/>
      <c r="AD309" s="33"/>
      <c r="AE309" s="33"/>
      <c r="AT309" s="16" t="s">
        <v>126</v>
      </c>
      <c r="AU309" s="16" t="s">
        <v>87</v>
      </c>
    </row>
    <row r="310" spans="1:65" s="2" customFormat="1" ht="16.5" customHeight="1">
      <c r="A310" s="33"/>
      <c r="B310" s="34"/>
      <c r="C310" s="225" t="s">
        <v>498</v>
      </c>
      <c r="D310" s="225" t="s">
        <v>414</v>
      </c>
      <c r="E310" s="226" t="s">
        <v>499</v>
      </c>
      <c r="F310" s="227" t="s">
        <v>500</v>
      </c>
      <c r="G310" s="228" t="s">
        <v>136</v>
      </c>
      <c r="H310" s="229">
        <v>0.56999999999999995</v>
      </c>
      <c r="I310" s="230"/>
      <c r="J310" s="231">
        <f>ROUND(I310*H310,2)</f>
        <v>0</v>
      </c>
      <c r="K310" s="227" t="s">
        <v>123</v>
      </c>
      <c r="L310" s="232"/>
      <c r="M310" s="233" t="s">
        <v>1</v>
      </c>
      <c r="N310" s="234" t="s">
        <v>42</v>
      </c>
      <c r="O310" s="70"/>
      <c r="P310" s="194">
        <f>O310*H310</f>
        <v>0</v>
      </c>
      <c r="Q310" s="194">
        <v>2.4289999999999998</v>
      </c>
      <c r="R310" s="194">
        <f>Q310*H310</f>
        <v>1.3845299999999998</v>
      </c>
      <c r="S310" s="194">
        <v>0</v>
      </c>
      <c r="T310" s="195">
        <f>S310*H310</f>
        <v>0</v>
      </c>
      <c r="U310" s="33"/>
      <c r="V310" s="33"/>
      <c r="W310" s="33"/>
      <c r="X310" s="33"/>
      <c r="Y310" s="33"/>
      <c r="Z310" s="33"/>
      <c r="AA310" s="33"/>
      <c r="AB310" s="33"/>
      <c r="AC310" s="33"/>
      <c r="AD310" s="33"/>
      <c r="AE310" s="33"/>
      <c r="AR310" s="196" t="s">
        <v>417</v>
      </c>
      <c r="AT310" s="196" t="s">
        <v>414</v>
      </c>
      <c r="AU310" s="196" t="s">
        <v>87</v>
      </c>
      <c r="AY310" s="16" t="s">
        <v>116</v>
      </c>
      <c r="BE310" s="197">
        <f>IF(N310="základní",J310,0)</f>
        <v>0</v>
      </c>
      <c r="BF310" s="197">
        <f>IF(N310="snížená",J310,0)</f>
        <v>0</v>
      </c>
      <c r="BG310" s="197">
        <f>IF(N310="zákl. přenesená",J310,0)</f>
        <v>0</v>
      </c>
      <c r="BH310" s="197">
        <f>IF(N310="sníž. přenesená",J310,0)</f>
        <v>0</v>
      </c>
      <c r="BI310" s="197">
        <f>IF(N310="nulová",J310,0)</f>
        <v>0</v>
      </c>
      <c r="BJ310" s="16" t="s">
        <v>85</v>
      </c>
      <c r="BK310" s="197">
        <f>ROUND(I310*H310,2)</f>
        <v>0</v>
      </c>
      <c r="BL310" s="16" t="s">
        <v>417</v>
      </c>
      <c r="BM310" s="196" t="s">
        <v>501</v>
      </c>
    </row>
    <row r="311" spans="1:65" s="2" customFormat="1" ht="10.199999999999999">
      <c r="A311" s="33"/>
      <c r="B311" s="34"/>
      <c r="C311" s="35"/>
      <c r="D311" s="198" t="s">
        <v>126</v>
      </c>
      <c r="E311" s="35"/>
      <c r="F311" s="199" t="s">
        <v>500</v>
      </c>
      <c r="G311" s="35"/>
      <c r="H311" s="35"/>
      <c r="I311" s="200"/>
      <c r="J311" s="35"/>
      <c r="K311" s="35"/>
      <c r="L311" s="38"/>
      <c r="M311" s="201"/>
      <c r="N311" s="202"/>
      <c r="O311" s="70"/>
      <c r="P311" s="70"/>
      <c r="Q311" s="70"/>
      <c r="R311" s="70"/>
      <c r="S311" s="70"/>
      <c r="T311" s="71"/>
      <c r="U311" s="33"/>
      <c r="V311" s="33"/>
      <c r="W311" s="33"/>
      <c r="X311" s="33"/>
      <c r="Y311" s="33"/>
      <c r="Z311" s="33"/>
      <c r="AA311" s="33"/>
      <c r="AB311" s="33"/>
      <c r="AC311" s="33"/>
      <c r="AD311" s="33"/>
      <c r="AE311" s="33"/>
      <c r="AT311" s="16" t="s">
        <v>126</v>
      </c>
      <c r="AU311" s="16" t="s">
        <v>87</v>
      </c>
    </row>
    <row r="312" spans="1:65" s="13" customFormat="1" ht="10.199999999999999">
      <c r="B312" s="203"/>
      <c r="C312" s="204"/>
      <c r="D312" s="198" t="s">
        <v>139</v>
      </c>
      <c r="E312" s="205" t="s">
        <v>1</v>
      </c>
      <c r="F312" s="206" t="s">
        <v>502</v>
      </c>
      <c r="G312" s="204"/>
      <c r="H312" s="207">
        <v>0.56999999999999995</v>
      </c>
      <c r="I312" s="208"/>
      <c r="J312" s="204"/>
      <c r="K312" s="204"/>
      <c r="L312" s="209"/>
      <c r="M312" s="210"/>
      <c r="N312" s="211"/>
      <c r="O312" s="211"/>
      <c r="P312" s="211"/>
      <c r="Q312" s="211"/>
      <c r="R312" s="211"/>
      <c r="S312" s="211"/>
      <c r="T312" s="212"/>
      <c r="AT312" s="213" t="s">
        <v>139</v>
      </c>
      <c r="AU312" s="213" t="s">
        <v>87</v>
      </c>
      <c r="AV312" s="13" t="s">
        <v>87</v>
      </c>
      <c r="AW312" s="13" t="s">
        <v>34</v>
      </c>
      <c r="AX312" s="13" t="s">
        <v>85</v>
      </c>
      <c r="AY312" s="213" t="s">
        <v>116</v>
      </c>
    </row>
    <row r="313" spans="1:65" s="12" customFormat="1" ht="25.95" customHeight="1">
      <c r="B313" s="169"/>
      <c r="C313" s="170"/>
      <c r="D313" s="171" t="s">
        <v>76</v>
      </c>
      <c r="E313" s="172" t="s">
        <v>503</v>
      </c>
      <c r="F313" s="172" t="s">
        <v>504</v>
      </c>
      <c r="G313" s="170"/>
      <c r="H313" s="170"/>
      <c r="I313" s="173"/>
      <c r="J313" s="174">
        <f>BK313</f>
        <v>0</v>
      </c>
      <c r="K313" s="170"/>
      <c r="L313" s="175"/>
      <c r="M313" s="176"/>
      <c r="N313" s="177"/>
      <c r="O313" s="177"/>
      <c r="P313" s="178">
        <f>SUM(P314:P359)</f>
        <v>0</v>
      </c>
      <c r="Q313" s="177"/>
      <c r="R313" s="178">
        <f>SUM(R314:R359)</f>
        <v>0</v>
      </c>
      <c r="S313" s="177"/>
      <c r="T313" s="179">
        <f>SUM(T314:T359)</f>
        <v>0</v>
      </c>
      <c r="AR313" s="180" t="s">
        <v>124</v>
      </c>
      <c r="AT313" s="181" t="s">
        <v>76</v>
      </c>
      <c r="AU313" s="181" t="s">
        <v>77</v>
      </c>
      <c r="AY313" s="180" t="s">
        <v>116</v>
      </c>
      <c r="BK313" s="182">
        <f>SUM(BK314:BK359)</f>
        <v>0</v>
      </c>
    </row>
    <row r="314" spans="1:65" s="2" customFormat="1" ht="24.15" customHeight="1">
      <c r="A314" s="33"/>
      <c r="B314" s="34"/>
      <c r="C314" s="185" t="s">
        <v>505</v>
      </c>
      <c r="D314" s="185" t="s">
        <v>119</v>
      </c>
      <c r="E314" s="186" t="s">
        <v>506</v>
      </c>
      <c r="F314" s="187" t="s">
        <v>507</v>
      </c>
      <c r="G314" s="188" t="s">
        <v>168</v>
      </c>
      <c r="H314" s="189">
        <v>1201.4159999999999</v>
      </c>
      <c r="I314" s="190"/>
      <c r="J314" s="191">
        <f>ROUND(I314*H314,2)</f>
        <v>0</v>
      </c>
      <c r="K314" s="187" t="s">
        <v>123</v>
      </c>
      <c r="L314" s="38"/>
      <c r="M314" s="192" t="s">
        <v>1</v>
      </c>
      <c r="N314" s="193" t="s">
        <v>42</v>
      </c>
      <c r="O314" s="70"/>
      <c r="P314" s="194">
        <f>O314*H314</f>
        <v>0</v>
      </c>
      <c r="Q314" s="194">
        <v>0</v>
      </c>
      <c r="R314" s="194">
        <f>Q314*H314</f>
        <v>0</v>
      </c>
      <c r="S314" s="194">
        <v>0</v>
      </c>
      <c r="T314" s="195">
        <f>S314*H314</f>
        <v>0</v>
      </c>
      <c r="U314" s="33"/>
      <c r="V314" s="33"/>
      <c r="W314" s="33"/>
      <c r="X314" s="33"/>
      <c r="Y314" s="33"/>
      <c r="Z314" s="33"/>
      <c r="AA314" s="33"/>
      <c r="AB314" s="33"/>
      <c r="AC314" s="33"/>
      <c r="AD314" s="33"/>
      <c r="AE314" s="33"/>
      <c r="AR314" s="196" t="s">
        <v>508</v>
      </c>
      <c r="AT314" s="196" t="s">
        <v>119</v>
      </c>
      <c r="AU314" s="196" t="s">
        <v>85</v>
      </c>
      <c r="AY314" s="16" t="s">
        <v>116</v>
      </c>
      <c r="BE314" s="197">
        <f>IF(N314="základní",J314,0)</f>
        <v>0</v>
      </c>
      <c r="BF314" s="197">
        <f>IF(N314="snížená",J314,0)</f>
        <v>0</v>
      </c>
      <c r="BG314" s="197">
        <f>IF(N314="zákl. přenesená",J314,0)</f>
        <v>0</v>
      </c>
      <c r="BH314" s="197">
        <f>IF(N314="sníž. přenesená",J314,0)</f>
        <v>0</v>
      </c>
      <c r="BI314" s="197">
        <f>IF(N314="nulová",J314,0)</f>
        <v>0</v>
      </c>
      <c r="BJ314" s="16" t="s">
        <v>85</v>
      </c>
      <c r="BK314" s="197">
        <f>ROUND(I314*H314,2)</f>
        <v>0</v>
      </c>
      <c r="BL314" s="16" t="s">
        <v>508</v>
      </c>
      <c r="BM314" s="196" t="s">
        <v>509</v>
      </c>
    </row>
    <row r="315" spans="1:65" s="2" customFormat="1" ht="38.4">
      <c r="A315" s="33"/>
      <c r="B315" s="34"/>
      <c r="C315" s="35"/>
      <c r="D315" s="198" t="s">
        <v>126</v>
      </c>
      <c r="E315" s="35"/>
      <c r="F315" s="199" t="s">
        <v>510</v>
      </c>
      <c r="G315" s="35"/>
      <c r="H315" s="35"/>
      <c r="I315" s="200"/>
      <c r="J315" s="35"/>
      <c r="K315" s="35"/>
      <c r="L315" s="38"/>
      <c r="M315" s="201"/>
      <c r="N315" s="202"/>
      <c r="O315" s="70"/>
      <c r="P315" s="70"/>
      <c r="Q315" s="70"/>
      <c r="R315" s="70"/>
      <c r="S315" s="70"/>
      <c r="T315" s="71"/>
      <c r="U315" s="33"/>
      <c r="V315" s="33"/>
      <c r="W315" s="33"/>
      <c r="X315" s="33"/>
      <c r="Y315" s="33"/>
      <c r="Z315" s="33"/>
      <c r="AA315" s="33"/>
      <c r="AB315" s="33"/>
      <c r="AC315" s="33"/>
      <c r="AD315" s="33"/>
      <c r="AE315" s="33"/>
      <c r="AT315" s="16" t="s">
        <v>126</v>
      </c>
      <c r="AU315" s="16" t="s">
        <v>85</v>
      </c>
    </row>
    <row r="316" spans="1:65" s="13" customFormat="1" ht="10.199999999999999">
      <c r="B316" s="203"/>
      <c r="C316" s="204"/>
      <c r="D316" s="198" t="s">
        <v>139</v>
      </c>
      <c r="E316" s="205" t="s">
        <v>1</v>
      </c>
      <c r="F316" s="206" t="s">
        <v>511</v>
      </c>
      <c r="G316" s="204"/>
      <c r="H316" s="207">
        <v>1201.4159999999999</v>
      </c>
      <c r="I316" s="208"/>
      <c r="J316" s="204"/>
      <c r="K316" s="204"/>
      <c r="L316" s="209"/>
      <c r="M316" s="210"/>
      <c r="N316" s="211"/>
      <c r="O316" s="211"/>
      <c r="P316" s="211"/>
      <c r="Q316" s="211"/>
      <c r="R316" s="211"/>
      <c r="S316" s="211"/>
      <c r="T316" s="212"/>
      <c r="AT316" s="213" t="s">
        <v>139</v>
      </c>
      <c r="AU316" s="213" t="s">
        <v>85</v>
      </c>
      <c r="AV316" s="13" t="s">
        <v>87</v>
      </c>
      <c r="AW316" s="13" t="s">
        <v>34</v>
      </c>
      <c r="AX316" s="13" t="s">
        <v>85</v>
      </c>
      <c r="AY316" s="213" t="s">
        <v>116</v>
      </c>
    </row>
    <row r="317" spans="1:65" s="2" customFormat="1" ht="16.5" customHeight="1">
      <c r="A317" s="33"/>
      <c r="B317" s="34"/>
      <c r="C317" s="185" t="s">
        <v>512</v>
      </c>
      <c r="D317" s="185" t="s">
        <v>119</v>
      </c>
      <c r="E317" s="186" t="s">
        <v>513</v>
      </c>
      <c r="F317" s="187" t="s">
        <v>514</v>
      </c>
      <c r="G317" s="188" t="s">
        <v>168</v>
      </c>
      <c r="H317" s="189">
        <v>1413.883</v>
      </c>
      <c r="I317" s="190"/>
      <c r="J317" s="191">
        <f>ROUND(I317*H317,2)</f>
        <v>0</v>
      </c>
      <c r="K317" s="187" t="s">
        <v>123</v>
      </c>
      <c r="L317" s="38"/>
      <c r="M317" s="192" t="s">
        <v>1</v>
      </c>
      <c r="N317" s="193" t="s">
        <v>42</v>
      </c>
      <c r="O317" s="70"/>
      <c r="P317" s="194">
        <f>O317*H317</f>
        <v>0</v>
      </c>
      <c r="Q317" s="194">
        <v>0</v>
      </c>
      <c r="R317" s="194">
        <f>Q317*H317</f>
        <v>0</v>
      </c>
      <c r="S317" s="194">
        <v>0</v>
      </c>
      <c r="T317" s="195">
        <f>S317*H317</f>
        <v>0</v>
      </c>
      <c r="U317" s="33"/>
      <c r="V317" s="33"/>
      <c r="W317" s="33"/>
      <c r="X317" s="33"/>
      <c r="Y317" s="33"/>
      <c r="Z317" s="33"/>
      <c r="AA317" s="33"/>
      <c r="AB317" s="33"/>
      <c r="AC317" s="33"/>
      <c r="AD317" s="33"/>
      <c r="AE317" s="33"/>
      <c r="AR317" s="196" t="s">
        <v>508</v>
      </c>
      <c r="AT317" s="196" t="s">
        <v>119</v>
      </c>
      <c r="AU317" s="196" t="s">
        <v>85</v>
      </c>
      <c r="AY317" s="16" t="s">
        <v>116</v>
      </c>
      <c r="BE317" s="197">
        <f>IF(N317="základní",J317,0)</f>
        <v>0</v>
      </c>
      <c r="BF317" s="197">
        <f>IF(N317="snížená",J317,0)</f>
        <v>0</v>
      </c>
      <c r="BG317" s="197">
        <f>IF(N317="zákl. přenesená",J317,0)</f>
        <v>0</v>
      </c>
      <c r="BH317" s="197">
        <f>IF(N317="sníž. přenesená",J317,0)</f>
        <v>0</v>
      </c>
      <c r="BI317" s="197">
        <f>IF(N317="nulová",J317,0)</f>
        <v>0</v>
      </c>
      <c r="BJ317" s="16" t="s">
        <v>85</v>
      </c>
      <c r="BK317" s="197">
        <f>ROUND(I317*H317,2)</f>
        <v>0</v>
      </c>
      <c r="BL317" s="16" t="s">
        <v>508</v>
      </c>
      <c r="BM317" s="196" t="s">
        <v>515</v>
      </c>
    </row>
    <row r="318" spans="1:65" s="2" customFormat="1" ht="28.8">
      <c r="A318" s="33"/>
      <c r="B318" s="34"/>
      <c r="C318" s="35"/>
      <c r="D318" s="198" t="s">
        <v>126</v>
      </c>
      <c r="E318" s="35"/>
      <c r="F318" s="199" t="s">
        <v>516</v>
      </c>
      <c r="G318" s="35"/>
      <c r="H318" s="35"/>
      <c r="I318" s="200"/>
      <c r="J318" s="35"/>
      <c r="K318" s="35"/>
      <c r="L318" s="38"/>
      <c r="M318" s="201"/>
      <c r="N318" s="202"/>
      <c r="O318" s="70"/>
      <c r="P318" s="70"/>
      <c r="Q318" s="70"/>
      <c r="R318" s="70"/>
      <c r="S318" s="70"/>
      <c r="T318" s="71"/>
      <c r="U318" s="33"/>
      <c r="V318" s="33"/>
      <c r="W318" s="33"/>
      <c r="X318" s="33"/>
      <c r="Y318" s="33"/>
      <c r="Z318" s="33"/>
      <c r="AA318" s="33"/>
      <c r="AB318" s="33"/>
      <c r="AC318" s="33"/>
      <c r="AD318" s="33"/>
      <c r="AE318" s="33"/>
      <c r="AT318" s="16" t="s">
        <v>126</v>
      </c>
      <c r="AU318" s="16" t="s">
        <v>85</v>
      </c>
    </row>
    <row r="319" spans="1:65" s="13" customFormat="1" ht="10.199999999999999">
      <c r="B319" s="203"/>
      <c r="C319" s="204"/>
      <c r="D319" s="198" t="s">
        <v>139</v>
      </c>
      <c r="E319" s="205" t="s">
        <v>1</v>
      </c>
      <c r="F319" s="206" t="s">
        <v>517</v>
      </c>
      <c r="G319" s="204"/>
      <c r="H319" s="207">
        <v>1403.4190000000001</v>
      </c>
      <c r="I319" s="208"/>
      <c r="J319" s="204"/>
      <c r="K319" s="204"/>
      <c r="L319" s="209"/>
      <c r="M319" s="210"/>
      <c r="N319" s="211"/>
      <c r="O319" s="211"/>
      <c r="P319" s="211"/>
      <c r="Q319" s="211"/>
      <c r="R319" s="211"/>
      <c r="S319" s="211"/>
      <c r="T319" s="212"/>
      <c r="AT319" s="213" t="s">
        <v>139</v>
      </c>
      <c r="AU319" s="213" t="s">
        <v>85</v>
      </c>
      <c r="AV319" s="13" t="s">
        <v>87</v>
      </c>
      <c r="AW319" s="13" t="s">
        <v>34</v>
      </c>
      <c r="AX319" s="13" t="s">
        <v>77</v>
      </c>
      <c r="AY319" s="213" t="s">
        <v>116</v>
      </c>
    </row>
    <row r="320" spans="1:65" s="13" customFormat="1" ht="10.199999999999999">
      <c r="B320" s="203"/>
      <c r="C320" s="204"/>
      <c r="D320" s="198" t="s">
        <v>139</v>
      </c>
      <c r="E320" s="205" t="s">
        <v>1</v>
      </c>
      <c r="F320" s="206" t="s">
        <v>518</v>
      </c>
      <c r="G320" s="204"/>
      <c r="H320" s="207">
        <v>10.464</v>
      </c>
      <c r="I320" s="208"/>
      <c r="J320" s="204"/>
      <c r="K320" s="204"/>
      <c r="L320" s="209"/>
      <c r="M320" s="210"/>
      <c r="N320" s="211"/>
      <c r="O320" s="211"/>
      <c r="P320" s="211"/>
      <c r="Q320" s="211"/>
      <c r="R320" s="211"/>
      <c r="S320" s="211"/>
      <c r="T320" s="212"/>
      <c r="AT320" s="213" t="s">
        <v>139</v>
      </c>
      <c r="AU320" s="213" t="s">
        <v>85</v>
      </c>
      <c r="AV320" s="13" t="s">
        <v>87</v>
      </c>
      <c r="AW320" s="13" t="s">
        <v>34</v>
      </c>
      <c r="AX320" s="13" t="s">
        <v>77</v>
      </c>
      <c r="AY320" s="213" t="s">
        <v>116</v>
      </c>
    </row>
    <row r="321" spans="1:65" s="14" customFormat="1" ht="10.199999999999999">
      <c r="B321" s="214"/>
      <c r="C321" s="215"/>
      <c r="D321" s="198" t="s">
        <v>139</v>
      </c>
      <c r="E321" s="216" t="s">
        <v>1</v>
      </c>
      <c r="F321" s="217" t="s">
        <v>152</v>
      </c>
      <c r="G321" s="215"/>
      <c r="H321" s="218">
        <v>1413.883</v>
      </c>
      <c r="I321" s="219"/>
      <c r="J321" s="215"/>
      <c r="K321" s="215"/>
      <c r="L321" s="220"/>
      <c r="M321" s="221"/>
      <c r="N321" s="222"/>
      <c r="O321" s="222"/>
      <c r="P321" s="222"/>
      <c r="Q321" s="222"/>
      <c r="R321" s="222"/>
      <c r="S321" s="222"/>
      <c r="T321" s="223"/>
      <c r="AT321" s="224" t="s">
        <v>139</v>
      </c>
      <c r="AU321" s="224" t="s">
        <v>85</v>
      </c>
      <c r="AV321" s="14" t="s">
        <v>124</v>
      </c>
      <c r="AW321" s="14" t="s">
        <v>34</v>
      </c>
      <c r="AX321" s="14" t="s">
        <v>85</v>
      </c>
      <c r="AY321" s="224" t="s">
        <v>116</v>
      </c>
    </row>
    <row r="322" spans="1:65" s="2" customFormat="1" ht="24.15" customHeight="1">
      <c r="A322" s="33"/>
      <c r="B322" s="34"/>
      <c r="C322" s="185" t="s">
        <v>519</v>
      </c>
      <c r="D322" s="185" t="s">
        <v>119</v>
      </c>
      <c r="E322" s="186" t="s">
        <v>506</v>
      </c>
      <c r="F322" s="187" t="s">
        <v>507</v>
      </c>
      <c r="G322" s="188" t="s">
        <v>168</v>
      </c>
      <c r="H322" s="189">
        <v>1413.883</v>
      </c>
      <c r="I322" s="190"/>
      <c r="J322" s="191">
        <f>ROUND(I322*H322,2)</f>
        <v>0</v>
      </c>
      <c r="K322" s="187" t="s">
        <v>123</v>
      </c>
      <c r="L322" s="38"/>
      <c r="M322" s="192" t="s">
        <v>1</v>
      </c>
      <c r="N322" s="193" t="s">
        <v>42</v>
      </c>
      <c r="O322" s="70"/>
      <c r="P322" s="194">
        <f>O322*H322</f>
        <v>0</v>
      </c>
      <c r="Q322" s="194">
        <v>0</v>
      </c>
      <c r="R322" s="194">
        <f>Q322*H322</f>
        <v>0</v>
      </c>
      <c r="S322" s="194">
        <v>0</v>
      </c>
      <c r="T322" s="195">
        <f>S322*H322</f>
        <v>0</v>
      </c>
      <c r="U322" s="33"/>
      <c r="V322" s="33"/>
      <c r="W322" s="33"/>
      <c r="X322" s="33"/>
      <c r="Y322" s="33"/>
      <c r="Z322" s="33"/>
      <c r="AA322" s="33"/>
      <c r="AB322" s="33"/>
      <c r="AC322" s="33"/>
      <c r="AD322" s="33"/>
      <c r="AE322" s="33"/>
      <c r="AR322" s="196" t="s">
        <v>508</v>
      </c>
      <c r="AT322" s="196" t="s">
        <v>119</v>
      </c>
      <c r="AU322" s="196" t="s">
        <v>85</v>
      </c>
      <c r="AY322" s="16" t="s">
        <v>116</v>
      </c>
      <c r="BE322" s="197">
        <f>IF(N322="základní",J322,0)</f>
        <v>0</v>
      </c>
      <c r="BF322" s="197">
        <f>IF(N322="snížená",J322,0)</f>
        <v>0</v>
      </c>
      <c r="BG322" s="197">
        <f>IF(N322="zákl. přenesená",J322,0)</f>
        <v>0</v>
      </c>
      <c r="BH322" s="197">
        <f>IF(N322="sníž. přenesená",J322,0)</f>
        <v>0</v>
      </c>
      <c r="BI322" s="197">
        <f>IF(N322="nulová",J322,0)</f>
        <v>0</v>
      </c>
      <c r="BJ322" s="16" t="s">
        <v>85</v>
      </c>
      <c r="BK322" s="197">
        <f>ROUND(I322*H322,2)</f>
        <v>0</v>
      </c>
      <c r="BL322" s="16" t="s">
        <v>508</v>
      </c>
      <c r="BM322" s="196" t="s">
        <v>520</v>
      </c>
    </row>
    <row r="323" spans="1:65" s="2" customFormat="1" ht="38.4">
      <c r="A323" s="33"/>
      <c r="B323" s="34"/>
      <c r="C323" s="35"/>
      <c r="D323" s="198" t="s">
        <v>126</v>
      </c>
      <c r="E323" s="35"/>
      <c r="F323" s="199" t="s">
        <v>510</v>
      </c>
      <c r="G323" s="35"/>
      <c r="H323" s="35"/>
      <c r="I323" s="200"/>
      <c r="J323" s="35"/>
      <c r="K323" s="35"/>
      <c r="L323" s="38"/>
      <c r="M323" s="201"/>
      <c r="N323" s="202"/>
      <c r="O323" s="70"/>
      <c r="P323" s="70"/>
      <c r="Q323" s="70"/>
      <c r="R323" s="70"/>
      <c r="S323" s="70"/>
      <c r="T323" s="71"/>
      <c r="U323" s="33"/>
      <c r="V323" s="33"/>
      <c r="W323" s="33"/>
      <c r="X323" s="33"/>
      <c r="Y323" s="33"/>
      <c r="Z323" s="33"/>
      <c r="AA323" s="33"/>
      <c r="AB323" s="33"/>
      <c r="AC323" s="33"/>
      <c r="AD323" s="33"/>
      <c r="AE323" s="33"/>
      <c r="AT323" s="16" t="s">
        <v>126</v>
      </c>
      <c r="AU323" s="16" t="s">
        <v>85</v>
      </c>
    </row>
    <row r="324" spans="1:65" s="13" customFormat="1" ht="10.199999999999999">
      <c r="B324" s="203"/>
      <c r="C324" s="204"/>
      <c r="D324" s="198" t="s">
        <v>139</v>
      </c>
      <c r="E324" s="205" t="s">
        <v>1</v>
      </c>
      <c r="F324" s="206" t="s">
        <v>517</v>
      </c>
      <c r="G324" s="204"/>
      <c r="H324" s="207">
        <v>1403.4190000000001</v>
      </c>
      <c r="I324" s="208"/>
      <c r="J324" s="204"/>
      <c r="K324" s="204"/>
      <c r="L324" s="209"/>
      <c r="M324" s="210"/>
      <c r="N324" s="211"/>
      <c r="O324" s="211"/>
      <c r="P324" s="211"/>
      <c r="Q324" s="211"/>
      <c r="R324" s="211"/>
      <c r="S324" s="211"/>
      <c r="T324" s="212"/>
      <c r="AT324" s="213" t="s">
        <v>139</v>
      </c>
      <c r="AU324" s="213" t="s">
        <v>85</v>
      </c>
      <c r="AV324" s="13" t="s">
        <v>87</v>
      </c>
      <c r="AW324" s="13" t="s">
        <v>34</v>
      </c>
      <c r="AX324" s="13" t="s">
        <v>77</v>
      </c>
      <c r="AY324" s="213" t="s">
        <v>116</v>
      </c>
    </row>
    <row r="325" spans="1:65" s="13" customFormat="1" ht="10.199999999999999">
      <c r="B325" s="203"/>
      <c r="C325" s="204"/>
      <c r="D325" s="198" t="s">
        <v>139</v>
      </c>
      <c r="E325" s="205" t="s">
        <v>1</v>
      </c>
      <c r="F325" s="206" t="s">
        <v>518</v>
      </c>
      <c r="G325" s="204"/>
      <c r="H325" s="207">
        <v>10.464</v>
      </c>
      <c r="I325" s="208"/>
      <c r="J325" s="204"/>
      <c r="K325" s="204"/>
      <c r="L325" s="209"/>
      <c r="M325" s="210"/>
      <c r="N325" s="211"/>
      <c r="O325" s="211"/>
      <c r="P325" s="211"/>
      <c r="Q325" s="211"/>
      <c r="R325" s="211"/>
      <c r="S325" s="211"/>
      <c r="T325" s="212"/>
      <c r="AT325" s="213" t="s">
        <v>139</v>
      </c>
      <c r="AU325" s="213" t="s">
        <v>85</v>
      </c>
      <c r="AV325" s="13" t="s">
        <v>87</v>
      </c>
      <c r="AW325" s="13" t="s">
        <v>4</v>
      </c>
      <c r="AX325" s="13" t="s">
        <v>77</v>
      </c>
      <c r="AY325" s="213" t="s">
        <v>116</v>
      </c>
    </row>
    <row r="326" spans="1:65" s="14" customFormat="1" ht="10.199999999999999">
      <c r="B326" s="214"/>
      <c r="C326" s="215"/>
      <c r="D326" s="198" t="s">
        <v>139</v>
      </c>
      <c r="E326" s="216" t="s">
        <v>1</v>
      </c>
      <c r="F326" s="217" t="s">
        <v>152</v>
      </c>
      <c r="G326" s="215"/>
      <c r="H326" s="218">
        <v>1413.883</v>
      </c>
      <c r="I326" s="219"/>
      <c r="J326" s="215"/>
      <c r="K326" s="215"/>
      <c r="L326" s="220"/>
      <c r="M326" s="221"/>
      <c r="N326" s="222"/>
      <c r="O326" s="222"/>
      <c r="P326" s="222"/>
      <c r="Q326" s="222"/>
      <c r="R326" s="222"/>
      <c r="S326" s="222"/>
      <c r="T326" s="223"/>
      <c r="AT326" s="224" t="s">
        <v>139</v>
      </c>
      <c r="AU326" s="224" t="s">
        <v>85</v>
      </c>
      <c r="AV326" s="14" t="s">
        <v>124</v>
      </c>
      <c r="AW326" s="14" t="s">
        <v>34</v>
      </c>
      <c r="AX326" s="14" t="s">
        <v>85</v>
      </c>
      <c r="AY326" s="224" t="s">
        <v>116</v>
      </c>
    </row>
    <row r="327" spans="1:65" s="2" customFormat="1" ht="16.5" customHeight="1">
      <c r="A327" s="33"/>
      <c r="B327" s="34"/>
      <c r="C327" s="185" t="s">
        <v>521</v>
      </c>
      <c r="D327" s="185" t="s">
        <v>119</v>
      </c>
      <c r="E327" s="186" t="s">
        <v>513</v>
      </c>
      <c r="F327" s="187" t="s">
        <v>514</v>
      </c>
      <c r="G327" s="188" t="s">
        <v>168</v>
      </c>
      <c r="H327" s="189">
        <v>18.009</v>
      </c>
      <c r="I327" s="190"/>
      <c r="J327" s="191">
        <f>ROUND(I327*H327,2)</f>
        <v>0</v>
      </c>
      <c r="K327" s="187" t="s">
        <v>123</v>
      </c>
      <c r="L327" s="38"/>
      <c r="M327" s="192" t="s">
        <v>1</v>
      </c>
      <c r="N327" s="193" t="s">
        <v>42</v>
      </c>
      <c r="O327" s="70"/>
      <c r="P327" s="194">
        <f>O327*H327</f>
        <v>0</v>
      </c>
      <c r="Q327" s="194">
        <v>0</v>
      </c>
      <c r="R327" s="194">
        <f>Q327*H327</f>
        <v>0</v>
      </c>
      <c r="S327" s="194">
        <v>0</v>
      </c>
      <c r="T327" s="195">
        <f>S327*H327</f>
        <v>0</v>
      </c>
      <c r="U327" s="33"/>
      <c r="V327" s="33"/>
      <c r="W327" s="33"/>
      <c r="X327" s="33"/>
      <c r="Y327" s="33"/>
      <c r="Z327" s="33"/>
      <c r="AA327" s="33"/>
      <c r="AB327" s="33"/>
      <c r="AC327" s="33"/>
      <c r="AD327" s="33"/>
      <c r="AE327" s="33"/>
      <c r="AR327" s="196" t="s">
        <v>508</v>
      </c>
      <c r="AT327" s="196" t="s">
        <v>119</v>
      </c>
      <c r="AU327" s="196" t="s">
        <v>85</v>
      </c>
      <c r="AY327" s="16" t="s">
        <v>116</v>
      </c>
      <c r="BE327" s="197">
        <f>IF(N327="základní",J327,0)</f>
        <v>0</v>
      </c>
      <c r="BF327" s="197">
        <f>IF(N327="snížená",J327,0)</f>
        <v>0</v>
      </c>
      <c r="BG327" s="197">
        <f>IF(N327="zákl. přenesená",J327,0)</f>
        <v>0</v>
      </c>
      <c r="BH327" s="197">
        <f>IF(N327="sníž. přenesená",J327,0)</f>
        <v>0</v>
      </c>
      <c r="BI327" s="197">
        <f>IF(N327="nulová",J327,0)</f>
        <v>0</v>
      </c>
      <c r="BJ327" s="16" t="s">
        <v>85</v>
      </c>
      <c r="BK327" s="197">
        <f>ROUND(I327*H327,2)</f>
        <v>0</v>
      </c>
      <c r="BL327" s="16" t="s">
        <v>508</v>
      </c>
      <c r="BM327" s="196" t="s">
        <v>522</v>
      </c>
    </row>
    <row r="328" spans="1:65" s="2" customFormat="1" ht="28.8">
      <c r="A328" s="33"/>
      <c r="B328" s="34"/>
      <c r="C328" s="35"/>
      <c r="D328" s="198" t="s">
        <v>126</v>
      </c>
      <c r="E328" s="35"/>
      <c r="F328" s="199" t="s">
        <v>516</v>
      </c>
      <c r="G328" s="35"/>
      <c r="H328" s="35"/>
      <c r="I328" s="200"/>
      <c r="J328" s="35"/>
      <c r="K328" s="35"/>
      <c r="L328" s="38"/>
      <c r="M328" s="201"/>
      <c r="N328" s="202"/>
      <c r="O328" s="70"/>
      <c r="P328" s="70"/>
      <c r="Q328" s="70"/>
      <c r="R328" s="70"/>
      <c r="S328" s="70"/>
      <c r="T328" s="71"/>
      <c r="U328" s="33"/>
      <c r="V328" s="33"/>
      <c r="W328" s="33"/>
      <c r="X328" s="33"/>
      <c r="Y328" s="33"/>
      <c r="Z328" s="33"/>
      <c r="AA328" s="33"/>
      <c r="AB328" s="33"/>
      <c r="AC328" s="33"/>
      <c r="AD328" s="33"/>
      <c r="AE328" s="33"/>
      <c r="AT328" s="16" t="s">
        <v>126</v>
      </c>
      <c r="AU328" s="16" t="s">
        <v>85</v>
      </c>
    </row>
    <row r="329" spans="1:65" s="13" customFormat="1" ht="10.199999999999999">
      <c r="B329" s="203"/>
      <c r="C329" s="204"/>
      <c r="D329" s="198" t="s">
        <v>139</v>
      </c>
      <c r="E329" s="205" t="s">
        <v>1</v>
      </c>
      <c r="F329" s="206" t="s">
        <v>523</v>
      </c>
      <c r="G329" s="204"/>
      <c r="H329" s="207">
        <v>18.009</v>
      </c>
      <c r="I329" s="208"/>
      <c r="J329" s="204"/>
      <c r="K329" s="204"/>
      <c r="L329" s="209"/>
      <c r="M329" s="210"/>
      <c r="N329" s="211"/>
      <c r="O329" s="211"/>
      <c r="P329" s="211"/>
      <c r="Q329" s="211"/>
      <c r="R329" s="211"/>
      <c r="S329" s="211"/>
      <c r="T329" s="212"/>
      <c r="AT329" s="213" t="s">
        <v>139</v>
      </c>
      <c r="AU329" s="213" t="s">
        <v>85</v>
      </c>
      <c r="AV329" s="13" t="s">
        <v>87</v>
      </c>
      <c r="AW329" s="13" t="s">
        <v>34</v>
      </c>
      <c r="AX329" s="13" t="s">
        <v>85</v>
      </c>
      <c r="AY329" s="213" t="s">
        <v>116</v>
      </c>
    </row>
    <row r="330" spans="1:65" s="2" customFormat="1" ht="24.15" customHeight="1">
      <c r="A330" s="33"/>
      <c r="B330" s="34"/>
      <c r="C330" s="185" t="s">
        <v>524</v>
      </c>
      <c r="D330" s="185" t="s">
        <v>119</v>
      </c>
      <c r="E330" s="186" t="s">
        <v>525</v>
      </c>
      <c r="F330" s="187" t="s">
        <v>526</v>
      </c>
      <c r="G330" s="188" t="s">
        <v>168</v>
      </c>
      <c r="H330" s="189">
        <v>18.009</v>
      </c>
      <c r="I330" s="190"/>
      <c r="J330" s="191">
        <f>ROUND(I330*H330,2)</f>
        <v>0</v>
      </c>
      <c r="K330" s="187" t="s">
        <v>123</v>
      </c>
      <c r="L330" s="38"/>
      <c r="M330" s="192" t="s">
        <v>1</v>
      </c>
      <c r="N330" s="193" t="s">
        <v>42</v>
      </c>
      <c r="O330" s="70"/>
      <c r="P330" s="194">
        <f>O330*H330</f>
        <v>0</v>
      </c>
      <c r="Q330" s="194">
        <v>0</v>
      </c>
      <c r="R330" s="194">
        <f>Q330*H330</f>
        <v>0</v>
      </c>
      <c r="S330" s="194">
        <v>0</v>
      </c>
      <c r="T330" s="195">
        <f>S330*H330</f>
        <v>0</v>
      </c>
      <c r="U330" s="33"/>
      <c r="V330" s="33"/>
      <c r="W330" s="33"/>
      <c r="X330" s="33"/>
      <c r="Y330" s="33"/>
      <c r="Z330" s="33"/>
      <c r="AA330" s="33"/>
      <c r="AB330" s="33"/>
      <c r="AC330" s="33"/>
      <c r="AD330" s="33"/>
      <c r="AE330" s="33"/>
      <c r="AR330" s="196" t="s">
        <v>508</v>
      </c>
      <c r="AT330" s="196" t="s">
        <v>119</v>
      </c>
      <c r="AU330" s="196" t="s">
        <v>85</v>
      </c>
      <c r="AY330" s="16" t="s">
        <v>116</v>
      </c>
      <c r="BE330" s="197">
        <f>IF(N330="základní",J330,0)</f>
        <v>0</v>
      </c>
      <c r="BF330" s="197">
        <f>IF(N330="snížená",J330,0)</f>
        <v>0</v>
      </c>
      <c r="BG330" s="197">
        <f>IF(N330="zákl. přenesená",J330,0)</f>
        <v>0</v>
      </c>
      <c r="BH330" s="197">
        <f>IF(N330="sníž. přenesená",J330,0)</f>
        <v>0</v>
      </c>
      <c r="BI330" s="197">
        <f>IF(N330="nulová",J330,0)</f>
        <v>0</v>
      </c>
      <c r="BJ330" s="16" t="s">
        <v>85</v>
      </c>
      <c r="BK330" s="197">
        <f>ROUND(I330*H330,2)</f>
        <v>0</v>
      </c>
      <c r="BL330" s="16" t="s">
        <v>508</v>
      </c>
      <c r="BM330" s="196" t="s">
        <v>527</v>
      </c>
    </row>
    <row r="331" spans="1:65" s="2" customFormat="1" ht="38.4">
      <c r="A331" s="33"/>
      <c r="B331" s="34"/>
      <c r="C331" s="35"/>
      <c r="D331" s="198" t="s">
        <v>126</v>
      </c>
      <c r="E331" s="35"/>
      <c r="F331" s="199" t="s">
        <v>528</v>
      </c>
      <c r="G331" s="35"/>
      <c r="H331" s="35"/>
      <c r="I331" s="200"/>
      <c r="J331" s="35"/>
      <c r="K331" s="35"/>
      <c r="L331" s="38"/>
      <c r="M331" s="201"/>
      <c r="N331" s="202"/>
      <c r="O331" s="70"/>
      <c r="P331" s="70"/>
      <c r="Q331" s="70"/>
      <c r="R331" s="70"/>
      <c r="S331" s="70"/>
      <c r="T331" s="71"/>
      <c r="U331" s="33"/>
      <c r="V331" s="33"/>
      <c r="W331" s="33"/>
      <c r="X331" s="33"/>
      <c r="Y331" s="33"/>
      <c r="Z331" s="33"/>
      <c r="AA331" s="33"/>
      <c r="AB331" s="33"/>
      <c r="AC331" s="33"/>
      <c r="AD331" s="33"/>
      <c r="AE331" s="33"/>
      <c r="AT331" s="16" t="s">
        <v>126</v>
      </c>
      <c r="AU331" s="16" t="s">
        <v>85</v>
      </c>
    </row>
    <row r="332" spans="1:65" s="13" customFormat="1" ht="10.199999999999999">
      <c r="B332" s="203"/>
      <c r="C332" s="204"/>
      <c r="D332" s="198" t="s">
        <v>139</v>
      </c>
      <c r="E332" s="205" t="s">
        <v>1</v>
      </c>
      <c r="F332" s="206" t="s">
        <v>523</v>
      </c>
      <c r="G332" s="204"/>
      <c r="H332" s="207">
        <v>18.009</v>
      </c>
      <c r="I332" s="208"/>
      <c r="J332" s="204"/>
      <c r="K332" s="204"/>
      <c r="L332" s="209"/>
      <c r="M332" s="210"/>
      <c r="N332" s="211"/>
      <c r="O332" s="211"/>
      <c r="P332" s="211"/>
      <c r="Q332" s="211"/>
      <c r="R332" s="211"/>
      <c r="S332" s="211"/>
      <c r="T332" s="212"/>
      <c r="AT332" s="213" t="s">
        <v>139</v>
      </c>
      <c r="AU332" s="213" t="s">
        <v>85</v>
      </c>
      <c r="AV332" s="13" t="s">
        <v>87</v>
      </c>
      <c r="AW332" s="13" t="s">
        <v>34</v>
      </c>
      <c r="AX332" s="13" t="s">
        <v>85</v>
      </c>
      <c r="AY332" s="213" t="s">
        <v>116</v>
      </c>
    </row>
    <row r="333" spans="1:65" s="2" customFormat="1" ht="16.5" customHeight="1">
      <c r="A333" s="33"/>
      <c r="B333" s="34"/>
      <c r="C333" s="185" t="s">
        <v>529</v>
      </c>
      <c r="D333" s="185" t="s">
        <v>119</v>
      </c>
      <c r="E333" s="186" t="s">
        <v>530</v>
      </c>
      <c r="F333" s="187" t="s">
        <v>531</v>
      </c>
      <c r="G333" s="188" t="s">
        <v>168</v>
      </c>
      <c r="H333" s="189">
        <v>1.806</v>
      </c>
      <c r="I333" s="190"/>
      <c r="J333" s="191">
        <f>ROUND(I333*H333,2)</f>
        <v>0</v>
      </c>
      <c r="K333" s="187" t="s">
        <v>123</v>
      </c>
      <c r="L333" s="38"/>
      <c r="M333" s="192" t="s">
        <v>1</v>
      </c>
      <c r="N333" s="193" t="s">
        <v>42</v>
      </c>
      <c r="O333" s="70"/>
      <c r="P333" s="194">
        <f>O333*H333</f>
        <v>0</v>
      </c>
      <c r="Q333" s="194">
        <v>0</v>
      </c>
      <c r="R333" s="194">
        <f>Q333*H333</f>
        <v>0</v>
      </c>
      <c r="S333" s="194">
        <v>0</v>
      </c>
      <c r="T333" s="195">
        <f>S333*H333</f>
        <v>0</v>
      </c>
      <c r="U333" s="33"/>
      <c r="V333" s="33"/>
      <c r="W333" s="33"/>
      <c r="X333" s="33"/>
      <c r="Y333" s="33"/>
      <c r="Z333" s="33"/>
      <c r="AA333" s="33"/>
      <c r="AB333" s="33"/>
      <c r="AC333" s="33"/>
      <c r="AD333" s="33"/>
      <c r="AE333" s="33"/>
      <c r="AR333" s="196" t="s">
        <v>508</v>
      </c>
      <c r="AT333" s="196" t="s">
        <v>119</v>
      </c>
      <c r="AU333" s="196" t="s">
        <v>85</v>
      </c>
      <c r="AY333" s="16" t="s">
        <v>116</v>
      </c>
      <c r="BE333" s="197">
        <f>IF(N333="základní",J333,0)</f>
        <v>0</v>
      </c>
      <c r="BF333" s="197">
        <f>IF(N333="snížená",J333,0)</f>
        <v>0</v>
      </c>
      <c r="BG333" s="197">
        <f>IF(N333="zákl. přenesená",J333,0)</f>
        <v>0</v>
      </c>
      <c r="BH333" s="197">
        <f>IF(N333="sníž. přenesená",J333,0)</f>
        <v>0</v>
      </c>
      <c r="BI333" s="197">
        <f>IF(N333="nulová",J333,0)</f>
        <v>0</v>
      </c>
      <c r="BJ333" s="16" t="s">
        <v>85</v>
      </c>
      <c r="BK333" s="197">
        <f>ROUND(I333*H333,2)</f>
        <v>0</v>
      </c>
      <c r="BL333" s="16" t="s">
        <v>508</v>
      </c>
      <c r="BM333" s="196" t="s">
        <v>532</v>
      </c>
    </row>
    <row r="334" spans="1:65" s="2" customFormat="1" ht="28.8">
      <c r="A334" s="33"/>
      <c r="B334" s="34"/>
      <c r="C334" s="35"/>
      <c r="D334" s="198" t="s">
        <v>126</v>
      </c>
      <c r="E334" s="35"/>
      <c r="F334" s="199" t="s">
        <v>533</v>
      </c>
      <c r="G334" s="35"/>
      <c r="H334" s="35"/>
      <c r="I334" s="200"/>
      <c r="J334" s="35"/>
      <c r="K334" s="35"/>
      <c r="L334" s="38"/>
      <c r="M334" s="201"/>
      <c r="N334" s="202"/>
      <c r="O334" s="70"/>
      <c r="P334" s="70"/>
      <c r="Q334" s="70"/>
      <c r="R334" s="70"/>
      <c r="S334" s="70"/>
      <c r="T334" s="71"/>
      <c r="U334" s="33"/>
      <c r="V334" s="33"/>
      <c r="W334" s="33"/>
      <c r="X334" s="33"/>
      <c r="Y334" s="33"/>
      <c r="Z334" s="33"/>
      <c r="AA334" s="33"/>
      <c r="AB334" s="33"/>
      <c r="AC334" s="33"/>
      <c r="AD334" s="33"/>
      <c r="AE334" s="33"/>
      <c r="AT334" s="16" t="s">
        <v>126</v>
      </c>
      <c r="AU334" s="16" t="s">
        <v>85</v>
      </c>
    </row>
    <row r="335" spans="1:65" s="13" customFormat="1" ht="10.199999999999999">
      <c r="B335" s="203"/>
      <c r="C335" s="204"/>
      <c r="D335" s="198" t="s">
        <v>139</v>
      </c>
      <c r="E335" s="205" t="s">
        <v>1</v>
      </c>
      <c r="F335" s="206" t="s">
        <v>534</v>
      </c>
      <c r="G335" s="204"/>
      <c r="H335" s="207">
        <v>1.806</v>
      </c>
      <c r="I335" s="208"/>
      <c r="J335" s="204"/>
      <c r="K335" s="204"/>
      <c r="L335" s="209"/>
      <c r="M335" s="210"/>
      <c r="N335" s="211"/>
      <c r="O335" s="211"/>
      <c r="P335" s="211"/>
      <c r="Q335" s="211"/>
      <c r="R335" s="211"/>
      <c r="S335" s="211"/>
      <c r="T335" s="212"/>
      <c r="AT335" s="213" t="s">
        <v>139</v>
      </c>
      <c r="AU335" s="213" t="s">
        <v>85</v>
      </c>
      <c r="AV335" s="13" t="s">
        <v>87</v>
      </c>
      <c r="AW335" s="13" t="s">
        <v>34</v>
      </c>
      <c r="AX335" s="13" t="s">
        <v>85</v>
      </c>
      <c r="AY335" s="213" t="s">
        <v>116</v>
      </c>
    </row>
    <row r="336" spans="1:65" s="2" customFormat="1" ht="16.5" customHeight="1">
      <c r="A336" s="33"/>
      <c r="B336" s="34"/>
      <c r="C336" s="185" t="s">
        <v>535</v>
      </c>
      <c r="D336" s="185" t="s">
        <v>119</v>
      </c>
      <c r="E336" s="186" t="s">
        <v>536</v>
      </c>
      <c r="F336" s="187" t="s">
        <v>537</v>
      </c>
      <c r="G336" s="188" t="s">
        <v>168</v>
      </c>
      <c r="H336" s="189">
        <v>10</v>
      </c>
      <c r="I336" s="190"/>
      <c r="J336" s="191">
        <f>ROUND(I336*H336,2)</f>
        <v>0</v>
      </c>
      <c r="K336" s="187" t="s">
        <v>123</v>
      </c>
      <c r="L336" s="38"/>
      <c r="M336" s="192" t="s">
        <v>1</v>
      </c>
      <c r="N336" s="193" t="s">
        <v>42</v>
      </c>
      <c r="O336" s="70"/>
      <c r="P336" s="194">
        <f>O336*H336</f>
        <v>0</v>
      </c>
      <c r="Q336" s="194">
        <v>0</v>
      </c>
      <c r="R336" s="194">
        <f>Q336*H336</f>
        <v>0</v>
      </c>
      <c r="S336" s="194">
        <v>0</v>
      </c>
      <c r="T336" s="195">
        <f>S336*H336</f>
        <v>0</v>
      </c>
      <c r="U336" s="33"/>
      <c r="V336" s="33"/>
      <c r="W336" s="33"/>
      <c r="X336" s="33"/>
      <c r="Y336" s="33"/>
      <c r="Z336" s="33"/>
      <c r="AA336" s="33"/>
      <c r="AB336" s="33"/>
      <c r="AC336" s="33"/>
      <c r="AD336" s="33"/>
      <c r="AE336" s="33"/>
      <c r="AR336" s="196" t="s">
        <v>508</v>
      </c>
      <c r="AT336" s="196" t="s">
        <v>119</v>
      </c>
      <c r="AU336" s="196" t="s">
        <v>85</v>
      </c>
      <c r="AY336" s="16" t="s">
        <v>116</v>
      </c>
      <c r="BE336" s="197">
        <f>IF(N336="základní",J336,0)</f>
        <v>0</v>
      </c>
      <c r="BF336" s="197">
        <f>IF(N336="snížená",J336,0)</f>
        <v>0</v>
      </c>
      <c r="BG336" s="197">
        <f>IF(N336="zákl. přenesená",J336,0)</f>
        <v>0</v>
      </c>
      <c r="BH336" s="197">
        <f>IF(N336="sníž. přenesená",J336,0)</f>
        <v>0</v>
      </c>
      <c r="BI336" s="197">
        <f>IF(N336="nulová",J336,0)</f>
        <v>0</v>
      </c>
      <c r="BJ336" s="16" t="s">
        <v>85</v>
      </c>
      <c r="BK336" s="197">
        <f>ROUND(I336*H336,2)</f>
        <v>0</v>
      </c>
      <c r="BL336" s="16" t="s">
        <v>508</v>
      </c>
      <c r="BM336" s="196" t="s">
        <v>538</v>
      </c>
    </row>
    <row r="337" spans="1:65" s="2" customFormat="1" ht="28.8">
      <c r="A337" s="33"/>
      <c r="B337" s="34"/>
      <c r="C337" s="35"/>
      <c r="D337" s="198" t="s">
        <v>126</v>
      </c>
      <c r="E337" s="35"/>
      <c r="F337" s="199" t="s">
        <v>539</v>
      </c>
      <c r="G337" s="35"/>
      <c r="H337" s="35"/>
      <c r="I337" s="200"/>
      <c r="J337" s="35"/>
      <c r="K337" s="35"/>
      <c r="L337" s="38"/>
      <c r="M337" s="201"/>
      <c r="N337" s="202"/>
      <c r="O337" s="70"/>
      <c r="P337" s="70"/>
      <c r="Q337" s="70"/>
      <c r="R337" s="70"/>
      <c r="S337" s="70"/>
      <c r="T337" s="71"/>
      <c r="U337" s="33"/>
      <c r="V337" s="33"/>
      <c r="W337" s="33"/>
      <c r="X337" s="33"/>
      <c r="Y337" s="33"/>
      <c r="Z337" s="33"/>
      <c r="AA337" s="33"/>
      <c r="AB337" s="33"/>
      <c r="AC337" s="33"/>
      <c r="AD337" s="33"/>
      <c r="AE337" s="33"/>
      <c r="AT337" s="16" t="s">
        <v>126</v>
      </c>
      <c r="AU337" s="16" t="s">
        <v>85</v>
      </c>
    </row>
    <row r="338" spans="1:65" s="13" customFormat="1" ht="10.199999999999999">
      <c r="B338" s="203"/>
      <c r="C338" s="204"/>
      <c r="D338" s="198" t="s">
        <v>139</v>
      </c>
      <c r="E338" s="205" t="s">
        <v>1</v>
      </c>
      <c r="F338" s="206" t="s">
        <v>540</v>
      </c>
      <c r="G338" s="204"/>
      <c r="H338" s="207">
        <v>10</v>
      </c>
      <c r="I338" s="208"/>
      <c r="J338" s="204"/>
      <c r="K338" s="204"/>
      <c r="L338" s="209"/>
      <c r="M338" s="210"/>
      <c r="N338" s="211"/>
      <c r="O338" s="211"/>
      <c r="P338" s="211"/>
      <c r="Q338" s="211"/>
      <c r="R338" s="211"/>
      <c r="S338" s="211"/>
      <c r="T338" s="212"/>
      <c r="AT338" s="213" t="s">
        <v>139</v>
      </c>
      <c r="AU338" s="213" t="s">
        <v>85</v>
      </c>
      <c r="AV338" s="13" t="s">
        <v>87</v>
      </c>
      <c r="AW338" s="13" t="s">
        <v>34</v>
      </c>
      <c r="AX338" s="13" t="s">
        <v>85</v>
      </c>
      <c r="AY338" s="213" t="s">
        <v>116</v>
      </c>
    </row>
    <row r="339" spans="1:65" s="2" customFormat="1" ht="24.15" customHeight="1">
      <c r="A339" s="33"/>
      <c r="B339" s="34"/>
      <c r="C339" s="185" t="s">
        <v>541</v>
      </c>
      <c r="D339" s="185" t="s">
        <v>119</v>
      </c>
      <c r="E339" s="186" t="s">
        <v>542</v>
      </c>
      <c r="F339" s="187" t="s">
        <v>543</v>
      </c>
      <c r="G339" s="188" t="s">
        <v>168</v>
      </c>
      <c r="H339" s="189">
        <v>11.805999999999999</v>
      </c>
      <c r="I339" s="190"/>
      <c r="J339" s="191">
        <f>ROUND(I339*H339,2)</f>
        <v>0</v>
      </c>
      <c r="K339" s="187" t="s">
        <v>123</v>
      </c>
      <c r="L339" s="38"/>
      <c r="M339" s="192" t="s">
        <v>1</v>
      </c>
      <c r="N339" s="193" t="s">
        <v>42</v>
      </c>
      <c r="O339" s="70"/>
      <c r="P339" s="194">
        <f>O339*H339</f>
        <v>0</v>
      </c>
      <c r="Q339" s="194">
        <v>0</v>
      </c>
      <c r="R339" s="194">
        <f>Q339*H339</f>
        <v>0</v>
      </c>
      <c r="S339" s="194">
        <v>0</v>
      </c>
      <c r="T339" s="195">
        <f>S339*H339</f>
        <v>0</v>
      </c>
      <c r="U339" s="33"/>
      <c r="V339" s="33"/>
      <c r="W339" s="33"/>
      <c r="X339" s="33"/>
      <c r="Y339" s="33"/>
      <c r="Z339" s="33"/>
      <c r="AA339" s="33"/>
      <c r="AB339" s="33"/>
      <c r="AC339" s="33"/>
      <c r="AD339" s="33"/>
      <c r="AE339" s="33"/>
      <c r="AR339" s="196" t="s">
        <v>508</v>
      </c>
      <c r="AT339" s="196" t="s">
        <v>119</v>
      </c>
      <c r="AU339" s="196" t="s">
        <v>85</v>
      </c>
      <c r="AY339" s="16" t="s">
        <v>116</v>
      </c>
      <c r="BE339" s="197">
        <f>IF(N339="základní",J339,0)</f>
        <v>0</v>
      </c>
      <c r="BF339" s="197">
        <f>IF(N339="snížená",J339,0)</f>
        <v>0</v>
      </c>
      <c r="BG339" s="197">
        <f>IF(N339="zákl. přenesená",J339,0)</f>
        <v>0</v>
      </c>
      <c r="BH339" s="197">
        <f>IF(N339="sníž. přenesená",J339,0)</f>
        <v>0</v>
      </c>
      <c r="BI339" s="197">
        <f>IF(N339="nulová",J339,0)</f>
        <v>0</v>
      </c>
      <c r="BJ339" s="16" t="s">
        <v>85</v>
      </c>
      <c r="BK339" s="197">
        <f>ROUND(I339*H339,2)</f>
        <v>0</v>
      </c>
      <c r="BL339" s="16" t="s">
        <v>508</v>
      </c>
      <c r="BM339" s="196" t="s">
        <v>544</v>
      </c>
    </row>
    <row r="340" spans="1:65" s="2" customFormat="1" ht="38.4">
      <c r="A340" s="33"/>
      <c r="B340" s="34"/>
      <c r="C340" s="35"/>
      <c r="D340" s="198" t="s">
        <v>126</v>
      </c>
      <c r="E340" s="35"/>
      <c r="F340" s="199" t="s">
        <v>545</v>
      </c>
      <c r="G340" s="35"/>
      <c r="H340" s="35"/>
      <c r="I340" s="200"/>
      <c r="J340" s="35"/>
      <c r="K340" s="35"/>
      <c r="L340" s="38"/>
      <c r="M340" s="201"/>
      <c r="N340" s="202"/>
      <c r="O340" s="70"/>
      <c r="P340" s="70"/>
      <c r="Q340" s="70"/>
      <c r="R340" s="70"/>
      <c r="S340" s="70"/>
      <c r="T340" s="71"/>
      <c r="U340" s="33"/>
      <c r="V340" s="33"/>
      <c r="W340" s="33"/>
      <c r="X340" s="33"/>
      <c r="Y340" s="33"/>
      <c r="Z340" s="33"/>
      <c r="AA340" s="33"/>
      <c r="AB340" s="33"/>
      <c r="AC340" s="33"/>
      <c r="AD340" s="33"/>
      <c r="AE340" s="33"/>
      <c r="AT340" s="16" t="s">
        <v>126</v>
      </c>
      <c r="AU340" s="16" t="s">
        <v>85</v>
      </c>
    </row>
    <row r="341" spans="1:65" s="13" customFormat="1" ht="10.199999999999999">
      <c r="B341" s="203"/>
      <c r="C341" s="204"/>
      <c r="D341" s="198" t="s">
        <v>139</v>
      </c>
      <c r="E341" s="205" t="s">
        <v>1</v>
      </c>
      <c r="F341" s="206" t="s">
        <v>546</v>
      </c>
      <c r="G341" s="204"/>
      <c r="H341" s="207">
        <v>11.805999999999999</v>
      </c>
      <c r="I341" s="208"/>
      <c r="J341" s="204"/>
      <c r="K341" s="204"/>
      <c r="L341" s="209"/>
      <c r="M341" s="210"/>
      <c r="N341" s="211"/>
      <c r="O341" s="211"/>
      <c r="P341" s="211"/>
      <c r="Q341" s="211"/>
      <c r="R341" s="211"/>
      <c r="S341" s="211"/>
      <c r="T341" s="212"/>
      <c r="AT341" s="213" t="s">
        <v>139</v>
      </c>
      <c r="AU341" s="213" t="s">
        <v>85</v>
      </c>
      <c r="AV341" s="13" t="s">
        <v>87</v>
      </c>
      <c r="AW341" s="13" t="s">
        <v>34</v>
      </c>
      <c r="AX341" s="13" t="s">
        <v>85</v>
      </c>
      <c r="AY341" s="213" t="s">
        <v>116</v>
      </c>
    </row>
    <row r="342" spans="1:65" s="2" customFormat="1" ht="24.15" customHeight="1">
      <c r="A342" s="33"/>
      <c r="B342" s="34"/>
      <c r="C342" s="185" t="s">
        <v>547</v>
      </c>
      <c r="D342" s="185" t="s">
        <v>119</v>
      </c>
      <c r="E342" s="186" t="s">
        <v>542</v>
      </c>
      <c r="F342" s="187" t="s">
        <v>543</v>
      </c>
      <c r="G342" s="188" t="s">
        <v>168</v>
      </c>
      <c r="H342" s="189">
        <v>4768.1719999999996</v>
      </c>
      <c r="I342" s="190"/>
      <c r="J342" s="191">
        <f>ROUND(I342*H342,2)</f>
        <v>0</v>
      </c>
      <c r="K342" s="187" t="s">
        <v>123</v>
      </c>
      <c r="L342" s="38"/>
      <c r="M342" s="192" t="s">
        <v>1</v>
      </c>
      <c r="N342" s="193" t="s">
        <v>42</v>
      </c>
      <c r="O342" s="70"/>
      <c r="P342" s="194">
        <f>O342*H342</f>
        <v>0</v>
      </c>
      <c r="Q342" s="194">
        <v>0</v>
      </c>
      <c r="R342" s="194">
        <f>Q342*H342</f>
        <v>0</v>
      </c>
      <c r="S342" s="194">
        <v>0</v>
      </c>
      <c r="T342" s="195">
        <f>S342*H342</f>
        <v>0</v>
      </c>
      <c r="U342" s="33"/>
      <c r="V342" s="33"/>
      <c r="W342" s="33"/>
      <c r="X342" s="33"/>
      <c r="Y342" s="33"/>
      <c r="Z342" s="33"/>
      <c r="AA342" s="33"/>
      <c r="AB342" s="33"/>
      <c r="AC342" s="33"/>
      <c r="AD342" s="33"/>
      <c r="AE342" s="33"/>
      <c r="AR342" s="196" t="s">
        <v>508</v>
      </c>
      <c r="AT342" s="196" t="s">
        <v>119</v>
      </c>
      <c r="AU342" s="196" t="s">
        <v>85</v>
      </c>
      <c r="AY342" s="16" t="s">
        <v>116</v>
      </c>
      <c r="BE342" s="197">
        <f>IF(N342="základní",J342,0)</f>
        <v>0</v>
      </c>
      <c r="BF342" s="197">
        <f>IF(N342="snížená",J342,0)</f>
        <v>0</v>
      </c>
      <c r="BG342" s="197">
        <f>IF(N342="zákl. přenesená",J342,0)</f>
        <v>0</v>
      </c>
      <c r="BH342" s="197">
        <f>IF(N342="sníž. přenesená",J342,0)</f>
        <v>0</v>
      </c>
      <c r="BI342" s="197">
        <f>IF(N342="nulová",J342,0)</f>
        <v>0</v>
      </c>
      <c r="BJ342" s="16" t="s">
        <v>85</v>
      </c>
      <c r="BK342" s="197">
        <f>ROUND(I342*H342,2)</f>
        <v>0</v>
      </c>
      <c r="BL342" s="16" t="s">
        <v>508</v>
      </c>
      <c r="BM342" s="196" t="s">
        <v>548</v>
      </c>
    </row>
    <row r="343" spans="1:65" s="2" customFormat="1" ht="38.4">
      <c r="A343" s="33"/>
      <c r="B343" s="34"/>
      <c r="C343" s="35"/>
      <c r="D343" s="198" t="s">
        <v>126</v>
      </c>
      <c r="E343" s="35"/>
      <c r="F343" s="199" t="s">
        <v>545</v>
      </c>
      <c r="G343" s="35"/>
      <c r="H343" s="35"/>
      <c r="I343" s="200"/>
      <c r="J343" s="35"/>
      <c r="K343" s="35"/>
      <c r="L343" s="38"/>
      <c r="M343" s="201"/>
      <c r="N343" s="202"/>
      <c r="O343" s="70"/>
      <c r="P343" s="70"/>
      <c r="Q343" s="70"/>
      <c r="R343" s="70"/>
      <c r="S343" s="70"/>
      <c r="T343" s="71"/>
      <c r="U343" s="33"/>
      <c r="V343" s="33"/>
      <c r="W343" s="33"/>
      <c r="X343" s="33"/>
      <c r="Y343" s="33"/>
      <c r="Z343" s="33"/>
      <c r="AA343" s="33"/>
      <c r="AB343" s="33"/>
      <c r="AC343" s="33"/>
      <c r="AD343" s="33"/>
      <c r="AE343" s="33"/>
      <c r="AT343" s="16" t="s">
        <v>126</v>
      </c>
      <c r="AU343" s="16" t="s">
        <v>85</v>
      </c>
    </row>
    <row r="344" spans="1:65" s="13" customFormat="1" ht="10.199999999999999">
      <c r="B344" s="203"/>
      <c r="C344" s="204"/>
      <c r="D344" s="198" t="s">
        <v>139</v>
      </c>
      <c r="E344" s="205" t="s">
        <v>1</v>
      </c>
      <c r="F344" s="206" t="s">
        <v>549</v>
      </c>
      <c r="G344" s="204"/>
      <c r="H344" s="207">
        <v>4768.1719999999996</v>
      </c>
      <c r="I344" s="208"/>
      <c r="J344" s="204"/>
      <c r="K344" s="204"/>
      <c r="L344" s="209"/>
      <c r="M344" s="210"/>
      <c r="N344" s="211"/>
      <c r="O344" s="211"/>
      <c r="P344" s="211"/>
      <c r="Q344" s="211"/>
      <c r="R344" s="211"/>
      <c r="S344" s="211"/>
      <c r="T344" s="212"/>
      <c r="AT344" s="213" t="s">
        <v>139</v>
      </c>
      <c r="AU344" s="213" t="s">
        <v>85</v>
      </c>
      <c r="AV344" s="13" t="s">
        <v>87</v>
      </c>
      <c r="AW344" s="13" t="s">
        <v>34</v>
      </c>
      <c r="AX344" s="13" t="s">
        <v>85</v>
      </c>
      <c r="AY344" s="213" t="s">
        <v>116</v>
      </c>
    </row>
    <row r="345" spans="1:65" s="2" customFormat="1" ht="24.15" customHeight="1">
      <c r="A345" s="33"/>
      <c r="B345" s="34"/>
      <c r="C345" s="185" t="s">
        <v>550</v>
      </c>
      <c r="D345" s="185" t="s">
        <v>119</v>
      </c>
      <c r="E345" s="186" t="s">
        <v>551</v>
      </c>
      <c r="F345" s="187" t="s">
        <v>552</v>
      </c>
      <c r="G345" s="188" t="s">
        <v>168</v>
      </c>
      <c r="H345" s="189">
        <v>3.7450000000000001</v>
      </c>
      <c r="I345" s="190"/>
      <c r="J345" s="191">
        <f>ROUND(I345*H345,2)</f>
        <v>0</v>
      </c>
      <c r="K345" s="187" t="s">
        <v>123</v>
      </c>
      <c r="L345" s="38"/>
      <c r="M345" s="192" t="s">
        <v>1</v>
      </c>
      <c r="N345" s="193" t="s">
        <v>42</v>
      </c>
      <c r="O345" s="70"/>
      <c r="P345" s="194">
        <f>O345*H345</f>
        <v>0</v>
      </c>
      <c r="Q345" s="194">
        <v>0</v>
      </c>
      <c r="R345" s="194">
        <f>Q345*H345</f>
        <v>0</v>
      </c>
      <c r="S345" s="194">
        <v>0</v>
      </c>
      <c r="T345" s="195">
        <f>S345*H345</f>
        <v>0</v>
      </c>
      <c r="U345" s="33"/>
      <c r="V345" s="33"/>
      <c r="W345" s="33"/>
      <c r="X345" s="33"/>
      <c r="Y345" s="33"/>
      <c r="Z345" s="33"/>
      <c r="AA345" s="33"/>
      <c r="AB345" s="33"/>
      <c r="AC345" s="33"/>
      <c r="AD345" s="33"/>
      <c r="AE345" s="33"/>
      <c r="AR345" s="196" t="s">
        <v>508</v>
      </c>
      <c r="AT345" s="196" t="s">
        <v>119</v>
      </c>
      <c r="AU345" s="196" t="s">
        <v>85</v>
      </c>
      <c r="AY345" s="16" t="s">
        <v>116</v>
      </c>
      <c r="BE345" s="197">
        <f>IF(N345="základní",J345,0)</f>
        <v>0</v>
      </c>
      <c r="BF345" s="197">
        <f>IF(N345="snížená",J345,0)</f>
        <v>0</v>
      </c>
      <c r="BG345" s="197">
        <f>IF(N345="zákl. přenesená",J345,0)</f>
        <v>0</v>
      </c>
      <c r="BH345" s="197">
        <f>IF(N345="sníž. přenesená",J345,0)</f>
        <v>0</v>
      </c>
      <c r="BI345" s="197">
        <f>IF(N345="nulová",J345,0)</f>
        <v>0</v>
      </c>
      <c r="BJ345" s="16" t="s">
        <v>85</v>
      </c>
      <c r="BK345" s="197">
        <f>ROUND(I345*H345,2)</f>
        <v>0</v>
      </c>
      <c r="BL345" s="16" t="s">
        <v>508</v>
      </c>
      <c r="BM345" s="196" t="s">
        <v>553</v>
      </c>
    </row>
    <row r="346" spans="1:65" s="2" customFormat="1" ht="57.6">
      <c r="A346" s="33"/>
      <c r="B346" s="34"/>
      <c r="C346" s="35"/>
      <c r="D346" s="198" t="s">
        <v>126</v>
      </c>
      <c r="E346" s="35"/>
      <c r="F346" s="199" t="s">
        <v>554</v>
      </c>
      <c r="G346" s="35"/>
      <c r="H346" s="35"/>
      <c r="I346" s="200"/>
      <c r="J346" s="35"/>
      <c r="K346" s="35"/>
      <c r="L346" s="38"/>
      <c r="M346" s="201"/>
      <c r="N346" s="202"/>
      <c r="O346" s="70"/>
      <c r="P346" s="70"/>
      <c r="Q346" s="70"/>
      <c r="R346" s="70"/>
      <c r="S346" s="70"/>
      <c r="T346" s="71"/>
      <c r="U346" s="33"/>
      <c r="V346" s="33"/>
      <c r="W346" s="33"/>
      <c r="X346" s="33"/>
      <c r="Y346" s="33"/>
      <c r="Z346" s="33"/>
      <c r="AA346" s="33"/>
      <c r="AB346" s="33"/>
      <c r="AC346" s="33"/>
      <c r="AD346" s="33"/>
      <c r="AE346" s="33"/>
      <c r="AT346" s="16" t="s">
        <v>126</v>
      </c>
      <c r="AU346" s="16" t="s">
        <v>85</v>
      </c>
    </row>
    <row r="347" spans="1:65" s="13" customFormat="1" ht="10.199999999999999">
      <c r="B347" s="203"/>
      <c r="C347" s="204"/>
      <c r="D347" s="198" t="s">
        <v>139</v>
      </c>
      <c r="E347" s="205" t="s">
        <v>1</v>
      </c>
      <c r="F347" s="206" t="s">
        <v>555</v>
      </c>
      <c r="G347" s="204"/>
      <c r="H347" s="207">
        <v>3.7450000000000001</v>
      </c>
      <c r="I347" s="208"/>
      <c r="J347" s="204"/>
      <c r="K347" s="204"/>
      <c r="L347" s="209"/>
      <c r="M347" s="210"/>
      <c r="N347" s="211"/>
      <c r="O347" s="211"/>
      <c r="P347" s="211"/>
      <c r="Q347" s="211"/>
      <c r="R347" s="211"/>
      <c r="S347" s="211"/>
      <c r="T347" s="212"/>
      <c r="AT347" s="213" t="s">
        <v>139</v>
      </c>
      <c r="AU347" s="213" t="s">
        <v>85</v>
      </c>
      <c r="AV347" s="13" t="s">
        <v>87</v>
      </c>
      <c r="AW347" s="13" t="s">
        <v>34</v>
      </c>
      <c r="AX347" s="13" t="s">
        <v>85</v>
      </c>
      <c r="AY347" s="213" t="s">
        <v>116</v>
      </c>
    </row>
    <row r="348" spans="1:65" s="2" customFormat="1" ht="24.15" customHeight="1">
      <c r="A348" s="33"/>
      <c r="B348" s="34"/>
      <c r="C348" s="185" t="s">
        <v>556</v>
      </c>
      <c r="D348" s="185" t="s">
        <v>119</v>
      </c>
      <c r="E348" s="186" t="s">
        <v>557</v>
      </c>
      <c r="F348" s="187" t="s">
        <v>558</v>
      </c>
      <c r="G348" s="188" t="s">
        <v>168</v>
      </c>
      <c r="H348" s="189">
        <v>11.183</v>
      </c>
      <c r="I348" s="190"/>
      <c r="J348" s="191">
        <f>ROUND(I348*H348,2)</f>
        <v>0</v>
      </c>
      <c r="K348" s="187" t="s">
        <v>123</v>
      </c>
      <c r="L348" s="38"/>
      <c r="M348" s="192" t="s">
        <v>1</v>
      </c>
      <c r="N348" s="193" t="s">
        <v>42</v>
      </c>
      <c r="O348" s="70"/>
      <c r="P348" s="194">
        <f>O348*H348</f>
        <v>0</v>
      </c>
      <c r="Q348" s="194">
        <v>0</v>
      </c>
      <c r="R348" s="194">
        <f>Q348*H348</f>
        <v>0</v>
      </c>
      <c r="S348" s="194">
        <v>0</v>
      </c>
      <c r="T348" s="195">
        <f>S348*H348</f>
        <v>0</v>
      </c>
      <c r="U348" s="33"/>
      <c r="V348" s="33"/>
      <c r="W348" s="33"/>
      <c r="X348" s="33"/>
      <c r="Y348" s="33"/>
      <c r="Z348" s="33"/>
      <c r="AA348" s="33"/>
      <c r="AB348" s="33"/>
      <c r="AC348" s="33"/>
      <c r="AD348" s="33"/>
      <c r="AE348" s="33"/>
      <c r="AR348" s="196" t="s">
        <v>508</v>
      </c>
      <c r="AT348" s="196" t="s">
        <v>119</v>
      </c>
      <c r="AU348" s="196" t="s">
        <v>85</v>
      </c>
      <c r="AY348" s="16" t="s">
        <v>116</v>
      </c>
      <c r="BE348" s="197">
        <f>IF(N348="základní",J348,0)</f>
        <v>0</v>
      </c>
      <c r="BF348" s="197">
        <f>IF(N348="snížená",J348,0)</f>
        <v>0</v>
      </c>
      <c r="BG348" s="197">
        <f>IF(N348="zákl. přenesená",J348,0)</f>
        <v>0</v>
      </c>
      <c r="BH348" s="197">
        <f>IF(N348="sníž. přenesená",J348,0)</f>
        <v>0</v>
      </c>
      <c r="BI348" s="197">
        <f>IF(N348="nulová",J348,0)</f>
        <v>0</v>
      </c>
      <c r="BJ348" s="16" t="s">
        <v>85</v>
      </c>
      <c r="BK348" s="197">
        <f>ROUND(I348*H348,2)</f>
        <v>0</v>
      </c>
      <c r="BL348" s="16" t="s">
        <v>508</v>
      </c>
      <c r="BM348" s="196" t="s">
        <v>559</v>
      </c>
    </row>
    <row r="349" spans="1:65" s="2" customFormat="1" ht="48">
      <c r="A349" s="33"/>
      <c r="B349" s="34"/>
      <c r="C349" s="35"/>
      <c r="D349" s="198" t="s">
        <v>126</v>
      </c>
      <c r="E349" s="35"/>
      <c r="F349" s="199" t="s">
        <v>560</v>
      </c>
      <c r="G349" s="35"/>
      <c r="H349" s="35"/>
      <c r="I349" s="200"/>
      <c r="J349" s="35"/>
      <c r="K349" s="35"/>
      <c r="L349" s="38"/>
      <c r="M349" s="201"/>
      <c r="N349" s="202"/>
      <c r="O349" s="70"/>
      <c r="P349" s="70"/>
      <c r="Q349" s="70"/>
      <c r="R349" s="70"/>
      <c r="S349" s="70"/>
      <c r="T349" s="71"/>
      <c r="U349" s="33"/>
      <c r="V349" s="33"/>
      <c r="W349" s="33"/>
      <c r="X349" s="33"/>
      <c r="Y349" s="33"/>
      <c r="Z349" s="33"/>
      <c r="AA349" s="33"/>
      <c r="AB349" s="33"/>
      <c r="AC349" s="33"/>
      <c r="AD349" s="33"/>
      <c r="AE349" s="33"/>
      <c r="AT349" s="16" t="s">
        <v>126</v>
      </c>
      <c r="AU349" s="16" t="s">
        <v>85</v>
      </c>
    </row>
    <row r="350" spans="1:65" s="13" customFormat="1" ht="10.199999999999999">
      <c r="B350" s="203"/>
      <c r="C350" s="204"/>
      <c r="D350" s="198" t="s">
        <v>139</v>
      </c>
      <c r="E350" s="205" t="s">
        <v>1</v>
      </c>
      <c r="F350" s="206" t="s">
        <v>561</v>
      </c>
      <c r="G350" s="204"/>
      <c r="H350" s="207">
        <v>11.183</v>
      </c>
      <c r="I350" s="208"/>
      <c r="J350" s="204"/>
      <c r="K350" s="204"/>
      <c r="L350" s="209"/>
      <c r="M350" s="210"/>
      <c r="N350" s="211"/>
      <c r="O350" s="211"/>
      <c r="P350" s="211"/>
      <c r="Q350" s="211"/>
      <c r="R350" s="211"/>
      <c r="S350" s="211"/>
      <c r="T350" s="212"/>
      <c r="AT350" s="213" t="s">
        <v>139</v>
      </c>
      <c r="AU350" s="213" t="s">
        <v>85</v>
      </c>
      <c r="AV350" s="13" t="s">
        <v>87</v>
      </c>
      <c r="AW350" s="13" t="s">
        <v>34</v>
      </c>
      <c r="AX350" s="13" t="s">
        <v>85</v>
      </c>
      <c r="AY350" s="213" t="s">
        <v>116</v>
      </c>
    </row>
    <row r="351" spans="1:65" s="2" customFormat="1" ht="24.15" customHeight="1">
      <c r="A351" s="33"/>
      <c r="B351" s="34"/>
      <c r="C351" s="185" t="s">
        <v>562</v>
      </c>
      <c r="D351" s="185" t="s">
        <v>119</v>
      </c>
      <c r="E351" s="186" t="s">
        <v>563</v>
      </c>
      <c r="F351" s="187" t="s">
        <v>564</v>
      </c>
      <c r="G351" s="188" t="s">
        <v>168</v>
      </c>
      <c r="H351" s="189">
        <v>2.3610000000000002</v>
      </c>
      <c r="I351" s="190"/>
      <c r="J351" s="191">
        <f>ROUND(I351*H351,2)</f>
        <v>0</v>
      </c>
      <c r="K351" s="187" t="s">
        <v>123</v>
      </c>
      <c r="L351" s="38"/>
      <c r="M351" s="192" t="s">
        <v>1</v>
      </c>
      <c r="N351" s="193" t="s">
        <v>42</v>
      </c>
      <c r="O351" s="70"/>
      <c r="P351" s="194">
        <f>O351*H351</f>
        <v>0</v>
      </c>
      <c r="Q351" s="194">
        <v>0</v>
      </c>
      <c r="R351" s="194">
        <f>Q351*H351</f>
        <v>0</v>
      </c>
      <c r="S351" s="194">
        <v>0</v>
      </c>
      <c r="T351" s="195">
        <f>S351*H351</f>
        <v>0</v>
      </c>
      <c r="U351" s="33"/>
      <c r="V351" s="33"/>
      <c r="W351" s="33"/>
      <c r="X351" s="33"/>
      <c r="Y351" s="33"/>
      <c r="Z351" s="33"/>
      <c r="AA351" s="33"/>
      <c r="AB351" s="33"/>
      <c r="AC351" s="33"/>
      <c r="AD351" s="33"/>
      <c r="AE351" s="33"/>
      <c r="AR351" s="196" t="s">
        <v>508</v>
      </c>
      <c r="AT351" s="196" t="s">
        <v>119</v>
      </c>
      <c r="AU351" s="196" t="s">
        <v>85</v>
      </c>
      <c r="AY351" s="16" t="s">
        <v>116</v>
      </c>
      <c r="BE351" s="197">
        <f>IF(N351="základní",J351,0)</f>
        <v>0</v>
      </c>
      <c r="BF351" s="197">
        <f>IF(N351="snížená",J351,0)</f>
        <v>0</v>
      </c>
      <c r="BG351" s="197">
        <f>IF(N351="zákl. přenesená",J351,0)</f>
        <v>0</v>
      </c>
      <c r="BH351" s="197">
        <f>IF(N351="sníž. přenesená",J351,0)</f>
        <v>0</v>
      </c>
      <c r="BI351" s="197">
        <f>IF(N351="nulová",J351,0)</f>
        <v>0</v>
      </c>
      <c r="BJ351" s="16" t="s">
        <v>85</v>
      </c>
      <c r="BK351" s="197">
        <f>ROUND(I351*H351,2)</f>
        <v>0</v>
      </c>
      <c r="BL351" s="16" t="s">
        <v>508</v>
      </c>
      <c r="BM351" s="196" t="s">
        <v>565</v>
      </c>
    </row>
    <row r="352" spans="1:65" s="2" customFormat="1" ht="48">
      <c r="A352" s="33"/>
      <c r="B352" s="34"/>
      <c r="C352" s="35"/>
      <c r="D352" s="198" t="s">
        <v>126</v>
      </c>
      <c r="E352" s="35"/>
      <c r="F352" s="199" t="s">
        <v>566</v>
      </c>
      <c r="G352" s="35"/>
      <c r="H352" s="35"/>
      <c r="I352" s="200"/>
      <c r="J352" s="35"/>
      <c r="K352" s="35"/>
      <c r="L352" s="38"/>
      <c r="M352" s="201"/>
      <c r="N352" s="202"/>
      <c r="O352" s="70"/>
      <c r="P352" s="70"/>
      <c r="Q352" s="70"/>
      <c r="R352" s="70"/>
      <c r="S352" s="70"/>
      <c r="T352" s="71"/>
      <c r="U352" s="33"/>
      <c r="V352" s="33"/>
      <c r="W352" s="33"/>
      <c r="X352" s="33"/>
      <c r="Y352" s="33"/>
      <c r="Z352" s="33"/>
      <c r="AA352" s="33"/>
      <c r="AB352" s="33"/>
      <c r="AC352" s="33"/>
      <c r="AD352" s="33"/>
      <c r="AE352" s="33"/>
      <c r="AT352" s="16" t="s">
        <v>126</v>
      </c>
      <c r="AU352" s="16" t="s">
        <v>85</v>
      </c>
    </row>
    <row r="353" spans="1:65" s="13" customFormat="1" ht="10.199999999999999">
      <c r="B353" s="203"/>
      <c r="C353" s="204"/>
      <c r="D353" s="198" t="s">
        <v>139</v>
      </c>
      <c r="E353" s="205" t="s">
        <v>1</v>
      </c>
      <c r="F353" s="206" t="s">
        <v>567</v>
      </c>
      <c r="G353" s="204"/>
      <c r="H353" s="207">
        <v>2.3610000000000002</v>
      </c>
      <c r="I353" s="208"/>
      <c r="J353" s="204"/>
      <c r="K353" s="204"/>
      <c r="L353" s="209"/>
      <c r="M353" s="210"/>
      <c r="N353" s="211"/>
      <c r="O353" s="211"/>
      <c r="P353" s="211"/>
      <c r="Q353" s="211"/>
      <c r="R353" s="211"/>
      <c r="S353" s="211"/>
      <c r="T353" s="212"/>
      <c r="AT353" s="213" t="s">
        <v>139</v>
      </c>
      <c r="AU353" s="213" t="s">
        <v>85</v>
      </c>
      <c r="AV353" s="13" t="s">
        <v>87</v>
      </c>
      <c r="AW353" s="13" t="s">
        <v>34</v>
      </c>
      <c r="AX353" s="13" t="s">
        <v>85</v>
      </c>
      <c r="AY353" s="213" t="s">
        <v>116</v>
      </c>
    </row>
    <row r="354" spans="1:65" s="2" customFormat="1" ht="24.15" customHeight="1">
      <c r="A354" s="33"/>
      <c r="B354" s="34"/>
      <c r="C354" s="185" t="s">
        <v>568</v>
      </c>
      <c r="D354" s="185" t="s">
        <v>119</v>
      </c>
      <c r="E354" s="186" t="s">
        <v>569</v>
      </c>
      <c r="F354" s="187" t="s">
        <v>570</v>
      </c>
      <c r="G354" s="188" t="s">
        <v>168</v>
      </c>
      <c r="H354" s="189">
        <v>1.385</v>
      </c>
      <c r="I354" s="190"/>
      <c r="J354" s="191">
        <f>ROUND(I354*H354,2)</f>
        <v>0</v>
      </c>
      <c r="K354" s="187" t="s">
        <v>123</v>
      </c>
      <c r="L354" s="38"/>
      <c r="M354" s="192" t="s">
        <v>1</v>
      </c>
      <c r="N354" s="193" t="s">
        <v>42</v>
      </c>
      <c r="O354" s="70"/>
      <c r="P354" s="194">
        <f>O354*H354</f>
        <v>0</v>
      </c>
      <c r="Q354" s="194">
        <v>0</v>
      </c>
      <c r="R354" s="194">
        <f>Q354*H354</f>
        <v>0</v>
      </c>
      <c r="S354" s="194">
        <v>0</v>
      </c>
      <c r="T354" s="195">
        <f>S354*H354</f>
        <v>0</v>
      </c>
      <c r="U354" s="33"/>
      <c r="V354" s="33"/>
      <c r="W354" s="33"/>
      <c r="X354" s="33"/>
      <c r="Y354" s="33"/>
      <c r="Z354" s="33"/>
      <c r="AA354" s="33"/>
      <c r="AB354" s="33"/>
      <c r="AC354" s="33"/>
      <c r="AD354" s="33"/>
      <c r="AE354" s="33"/>
      <c r="AR354" s="196" t="s">
        <v>508</v>
      </c>
      <c r="AT354" s="196" t="s">
        <v>119</v>
      </c>
      <c r="AU354" s="196" t="s">
        <v>85</v>
      </c>
      <c r="AY354" s="16" t="s">
        <v>116</v>
      </c>
      <c r="BE354" s="197">
        <f>IF(N354="základní",J354,0)</f>
        <v>0</v>
      </c>
      <c r="BF354" s="197">
        <f>IF(N354="snížená",J354,0)</f>
        <v>0</v>
      </c>
      <c r="BG354" s="197">
        <f>IF(N354="zákl. přenesená",J354,0)</f>
        <v>0</v>
      </c>
      <c r="BH354" s="197">
        <f>IF(N354="sníž. přenesená",J354,0)</f>
        <v>0</v>
      </c>
      <c r="BI354" s="197">
        <f>IF(N354="nulová",J354,0)</f>
        <v>0</v>
      </c>
      <c r="BJ354" s="16" t="s">
        <v>85</v>
      </c>
      <c r="BK354" s="197">
        <f>ROUND(I354*H354,2)</f>
        <v>0</v>
      </c>
      <c r="BL354" s="16" t="s">
        <v>508</v>
      </c>
      <c r="BM354" s="196" t="s">
        <v>571</v>
      </c>
    </row>
    <row r="355" spans="1:65" s="2" customFormat="1" ht="48">
      <c r="A355" s="33"/>
      <c r="B355" s="34"/>
      <c r="C355" s="35"/>
      <c r="D355" s="198" t="s">
        <v>126</v>
      </c>
      <c r="E355" s="35"/>
      <c r="F355" s="199" t="s">
        <v>572</v>
      </c>
      <c r="G355" s="35"/>
      <c r="H355" s="35"/>
      <c r="I355" s="200"/>
      <c r="J355" s="35"/>
      <c r="K355" s="35"/>
      <c r="L355" s="38"/>
      <c r="M355" s="201"/>
      <c r="N355" s="202"/>
      <c r="O355" s="70"/>
      <c r="P355" s="70"/>
      <c r="Q355" s="70"/>
      <c r="R355" s="70"/>
      <c r="S355" s="70"/>
      <c r="T355" s="71"/>
      <c r="U355" s="33"/>
      <c r="V355" s="33"/>
      <c r="W355" s="33"/>
      <c r="X355" s="33"/>
      <c r="Y355" s="33"/>
      <c r="Z355" s="33"/>
      <c r="AA355" s="33"/>
      <c r="AB355" s="33"/>
      <c r="AC355" s="33"/>
      <c r="AD355" s="33"/>
      <c r="AE355" s="33"/>
      <c r="AT355" s="16" t="s">
        <v>126</v>
      </c>
      <c r="AU355" s="16" t="s">
        <v>85</v>
      </c>
    </row>
    <row r="356" spans="1:65" s="13" customFormat="1" ht="10.199999999999999">
      <c r="B356" s="203"/>
      <c r="C356" s="204"/>
      <c r="D356" s="198" t="s">
        <v>139</v>
      </c>
      <c r="E356" s="205" t="s">
        <v>1</v>
      </c>
      <c r="F356" s="206" t="s">
        <v>573</v>
      </c>
      <c r="G356" s="204"/>
      <c r="H356" s="207">
        <v>1.385</v>
      </c>
      <c r="I356" s="208"/>
      <c r="J356" s="204"/>
      <c r="K356" s="204"/>
      <c r="L356" s="209"/>
      <c r="M356" s="210"/>
      <c r="N356" s="211"/>
      <c r="O356" s="211"/>
      <c r="P356" s="211"/>
      <c r="Q356" s="211"/>
      <c r="R356" s="211"/>
      <c r="S356" s="211"/>
      <c r="T356" s="212"/>
      <c r="AT356" s="213" t="s">
        <v>139</v>
      </c>
      <c r="AU356" s="213" t="s">
        <v>85</v>
      </c>
      <c r="AV356" s="13" t="s">
        <v>87</v>
      </c>
      <c r="AW356" s="13" t="s">
        <v>34</v>
      </c>
      <c r="AX356" s="13" t="s">
        <v>85</v>
      </c>
      <c r="AY356" s="213" t="s">
        <v>116</v>
      </c>
    </row>
    <row r="357" spans="1:65" s="2" customFormat="1" ht="16.5" customHeight="1">
      <c r="A357" s="33"/>
      <c r="B357" s="34"/>
      <c r="C357" s="185" t="s">
        <v>574</v>
      </c>
      <c r="D357" s="185" t="s">
        <v>119</v>
      </c>
      <c r="E357" s="186" t="s">
        <v>575</v>
      </c>
      <c r="F357" s="187" t="s">
        <v>576</v>
      </c>
      <c r="G357" s="188" t="s">
        <v>122</v>
      </c>
      <c r="H357" s="189">
        <v>10</v>
      </c>
      <c r="I357" s="190"/>
      <c r="J357" s="191">
        <f>ROUND(I357*H357,2)</f>
        <v>0</v>
      </c>
      <c r="K357" s="187" t="s">
        <v>123</v>
      </c>
      <c r="L357" s="38"/>
      <c r="M357" s="192" t="s">
        <v>1</v>
      </c>
      <c r="N357" s="193" t="s">
        <v>42</v>
      </c>
      <c r="O357" s="70"/>
      <c r="P357" s="194">
        <f>O357*H357</f>
        <v>0</v>
      </c>
      <c r="Q357" s="194">
        <v>0</v>
      </c>
      <c r="R357" s="194">
        <f>Q357*H357</f>
        <v>0</v>
      </c>
      <c r="S357" s="194">
        <v>0</v>
      </c>
      <c r="T357" s="195">
        <f>S357*H357</f>
        <v>0</v>
      </c>
      <c r="U357" s="33"/>
      <c r="V357" s="33"/>
      <c r="W357" s="33"/>
      <c r="X357" s="33"/>
      <c r="Y357" s="33"/>
      <c r="Z357" s="33"/>
      <c r="AA357" s="33"/>
      <c r="AB357" s="33"/>
      <c r="AC357" s="33"/>
      <c r="AD357" s="33"/>
      <c r="AE357" s="33"/>
      <c r="AR357" s="196" t="s">
        <v>508</v>
      </c>
      <c r="AT357" s="196" t="s">
        <v>119</v>
      </c>
      <c r="AU357" s="196" t="s">
        <v>85</v>
      </c>
      <c r="AY357" s="16" t="s">
        <v>116</v>
      </c>
      <c r="BE357" s="197">
        <f>IF(N357="základní",J357,0)</f>
        <v>0</v>
      </c>
      <c r="BF357" s="197">
        <f>IF(N357="snížená",J357,0)</f>
        <v>0</v>
      </c>
      <c r="BG357" s="197">
        <f>IF(N357="zákl. přenesená",J357,0)</f>
        <v>0</v>
      </c>
      <c r="BH357" s="197">
        <f>IF(N357="sníž. přenesená",J357,0)</f>
        <v>0</v>
      </c>
      <c r="BI357" s="197">
        <f>IF(N357="nulová",J357,0)</f>
        <v>0</v>
      </c>
      <c r="BJ357" s="16" t="s">
        <v>85</v>
      </c>
      <c r="BK357" s="197">
        <f>ROUND(I357*H357,2)</f>
        <v>0</v>
      </c>
      <c r="BL357" s="16" t="s">
        <v>508</v>
      </c>
      <c r="BM357" s="196" t="s">
        <v>577</v>
      </c>
    </row>
    <row r="358" spans="1:65" s="2" customFormat="1" ht="28.8">
      <c r="A358" s="33"/>
      <c r="B358" s="34"/>
      <c r="C358" s="35"/>
      <c r="D358" s="198" t="s">
        <v>126</v>
      </c>
      <c r="E358" s="35"/>
      <c r="F358" s="199" t="s">
        <v>578</v>
      </c>
      <c r="G358" s="35"/>
      <c r="H358" s="35"/>
      <c r="I358" s="200"/>
      <c r="J358" s="35"/>
      <c r="K358" s="35"/>
      <c r="L358" s="38"/>
      <c r="M358" s="201"/>
      <c r="N358" s="202"/>
      <c r="O358" s="70"/>
      <c r="P358" s="70"/>
      <c r="Q358" s="70"/>
      <c r="R358" s="70"/>
      <c r="S358" s="70"/>
      <c r="T358" s="71"/>
      <c r="U358" s="33"/>
      <c r="V358" s="33"/>
      <c r="W358" s="33"/>
      <c r="X358" s="33"/>
      <c r="Y358" s="33"/>
      <c r="Z358" s="33"/>
      <c r="AA358" s="33"/>
      <c r="AB358" s="33"/>
      <c r="AC358" s="33"/>
      <c r="AD358" s="33"/>
      <c r="AE358" s="33"/>
      <c r="AT358" s="16" t="s">
        <v>126</v>
      </c>
      <c r="AU358" s="16" t="s">
        <v>85</v>
      </c>
    </row>
    <row r="359" spans="1:65" s="13" customFormat="1" ht="10.199999999999999">
      <c r="B359" s="203"/>
      <c r="C359" s="204"/>
      <c r="D359" s="198" t="s">
        <v>139</v>
      </c>
      <c r="E359" s="205" t="s">
        <v>1</v>
      </c>
      <c r="F359" s="206" t="s">
        <v>579</v>
      </c>
      <c r="G359" s="204"/>
      <c r="H359" s="207">
        <v>10</v>
      </c>
      <c r="I359" s="208"/>
      <c r="J359" s="204"/>
      <c r="K359" s="204"/>
      <c r="L359" s="209"/>
      <c r="M359" s="235"/>
      <c r="N359" s="236"/>
      <c r="O359" s="236"/>
      <c r="P359" s="236"/>
      <c r="Q359" s="236"/>
      <c r="R359" s="236"/>
      <c r="S359" s="236"/>
      <c r="T359" s="237"/>
      <c r="AT359" s="213" t="s">
        <v>139</v>
      </c>
      <c r="AU359" s="213" t="s">
        <v>85</v>
      </c>
      <c r="AV359" s="13" t="s">
        <v>87</v>
      </c>
      <c r="AW359" s="13" t="s">
        <v>34</v>
      </c>
      <c r="AX359" s="13" t="s">
        <v>85</v>
      </c>
      <c r="AY359" s="213" t="s">
        <v>116</v>
      </c>
    </row>
    <row r="360" spans="1:65" s="2" customFormat="1" ht="6.9" customHeight="1">
      <c r="A360" s="33"/>
      <c r="B360" s="53"/>
      <c r="C360" s="54"/>
      <c r="D360" s="54"/>
      <c r="E360" s="54"/>
      <c r="F360" s="54"/>
      <c r="G360" s="54"/>
      <c r="H360" s="54"/>
      <c r="I360" s="54"/>
      <c r="J360" s="54"/>
      <c r="K360" s="54"/>
      <c r="L360" s="38"/>
      <c r="M360" s="33"/>
      <c r="O360" s="33"/>
      <c r="P360" s="33"/>
      <c r="Q360" s="33"/>
      <c r="R360" s="33"/>
      <c r="S360" s="33"/>
      <c r="T360" s="33"/>
      <c r="U360" s="33"/>
      <c r="V360" s="33"/>
      <c r="W360" s="33"/>
      <c r="X360" s="33"/>
      <c r="Y360" s="33"/>
      <c r="Z360" s="33"/>
      <c r="AA360" s="33"/>
      <c r="AB360" s="33"/>
      <c r="AC360" s="33"/>
      <c r="AD360" s="33"/>
      <c r="AE360" s="33"/>
    </row>
  </sheetData>
  <sheetProtection algorithmName="SHA-512" hashValue="LJcBGiRrpXN+8KY7CljccDbgJRkT+MxwbqE/EtK5z9LDpLjiDW3QxnujlEE8BpueKVaqoODsEJv92Fkp6Xebyg==" saltValue="o782psrULupmau19oaIzlo03P+4cvZ8kKcj9nsqsl7FTtbtUZMv7oWja51oSSkifAqMx7ePwCMGM00u3e4/vSA==" spinCount="100000" sheet="1" objects="1" scenarios="1" formatColumns="0" formatRows="0" autoFilter="0"/>
  <autoFilter ref="C118:K359"/>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4"/>
      <c r="M2" s="284"/>
      <c r="N2" s="284"/>
      <c r="O2" s="284"/>
      <c r="P2" s="284"/>
      <c r="Q2" s="284"/>
      <c r="R2" s="284"/>
      <c r="S2" s="284"/>
      <c r="T2" s="284"/>
      <c r="U2" s="284"/>
      <c r="V2" s="284"/>
      <c r="AT2" s="16" t="s">
        <v>89</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90</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5" t="str">
        <f>'Rekapitulace stavby'!K6</f>
        <v>Oprava tratě v úseku Milotice nad Opavou – Brantice 1. etapa</v>
      </c>
      <c r="F7" s="286"/>
      <c r="G7" s="286"/>
      <c r="H7" s="286"/>
      <c r="L7" s="19"/>
    </row>
    <row r="8" spans="1:46" s="2" customFormat="1" ht="12" customHeight="1">
      <c r="A8" s="33"/>
      <c r="B8" s="38"/>
      <c r="C8" s="33"/>
      <c r="D8" s="111" t="s">
        <v>91</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7" t="s">
        <v>580</v>
      </c>
      <c r="F9" s="288"/>
      <c r="G9" s="288"/>
      <c r="H9" s="288"/>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24. 1. 2023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9" t="str">
        <f>'Rekapitulace stavby'!E14</f>
        <v>Vyplň údaj</v>
      </c>
      <c r="F18" s="290"/>
      <c r="G18" s="290"/>
      <c r="H18" s="290"/>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1" t="s">
        <v>1</v>
      </c>
      <c r="F27" s="291"/>
      <c r="G27" s="291"/>
      <c r="H27" s="291"/>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ROUND((SUM(BE117:BE138)),  2)</f>
        <v>0</v>
      </c>
      <c r="G33" s="33"/>
      <c r="H33" s="33"/>
      <c r="I33" s="123">
        <v>0.21</v>
      </c>
      <c r="J33" s="122">
        <f>ROUND(((SUM(BE117:BE138))*I33),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ROUND((SUM(BF117:BF138)),  2)</f>
        <v>0</v>
      </c>
      <c r="G34" s="33"/>
      <c r="H34" s="33"/>
      <c r="I34" s="123">
        <v>0.15</v>
      </c>
      <c r="J34" s="122">
        <f>ROUND(((SUM(BF117:BF138))*I34),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ROUND((SUM(BG117:BG138)),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ROUND((SUM(BH117:BH138)),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ROUND((SUM(BI117:BI138)),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93</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2" t="str">
        <f>E7</f>
        <v>Oprava tratě v úseku Milotice nad Opavou – Brantice 1. etapa</v>
      </c>
      <c r="F85" s="293"/>
      <c r="G85" s="293"/>
      <c r="H85" s="293"/>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91</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3" t="str">
        <f>E9</f>
        <v>VON - Oprava tratě v úseku Milotice nad Opavou – Brantice 1. etapa</v>
      </c>
      <c r="F87" s="294"/>
      <c r="G87" s="294"/>
      <c r="H87" s="294"/>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Krnov</v>
      </c>
      <c r="G89" s="35"/>
      <c r="H89" s="35"/>
      <c r="I89" s="28" t="s">
        <v>22</v>
      </c>
      <c r="J89" s="65" t="str">
        <f>IF(J12="","",J12)</f>
        <v>24. 1. 2023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94</v>
      </c>
      <c r="D94" s="143"/>
      <c r="E94" s="143"/>
      <c r="F94" s="143"/>
      <c r="G94" s="143"/>
      <c r="H94" s="143"/>
      <c r="I94" s="143"/>
      <c r="J94" s="144" t="s">
        <v>95</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96</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97</v>
      </c>
    </row>
    <row r="97" spans="1:31" s="9" customFormat="1" ht="24.9" customHeight="1">
      <c r="B97" s="146"/>
      <c r="C97" s="147"/>
      <c r="D97" s="148" t="s">
        <v>581</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 customHeight="1">
      <c r="A104" s="33"/>
      <c r="B104" s="34"/>
      <c r="C104" s="22" t="s">
        <v>101</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92" t="str">
        <f>E7</f>
        <v>Oprava tratě v úseku Milotice nad Opavou – Brantice 1. etapa</v>
      </c>
      <c r="F107" s="293"/>
      <c r="G107" s="293"/>
      <c r="H107" s="293"/>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91</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63" t="str">
        <f>E9</f>
        <v>VON - Oprava tratě v úseku Milotice nad Opavou – Brantice 1. etapa</v>
      </c>
      <c r="F109" s="294"/>
      <c r="G109" s="294"/>
      <c r="H109" s="294"/>
      <c r="I109" s="35"/>
      <c r="J109" s="35"/>
      <c r="K109" s="35"/>
      <c r="L109" s="50"/>
      <c r="S109" s="33"/>
      <c r="T109" s="33"/>
      <c r="U109" s="33"/>
      <c r="V109" s="33"/>
      <c r="W109" s="33"/>
      <c r="X109" s="33"/>
      <c r="Y109" s="33"/>
      <c r="Z109" s="33"/>
      <c r="AA109" s="33"/>
      <c r="AB109" s="33"/>
      <c r="AC109" s="33"/>
      <c r="AD109" s="33"/>
      <c r="AE109" s="33"/>
    </row>
    <row r="110" spans="1:31" s="2" customFormat="1" ht="6.9"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Krnov</v>
      </c>
      <c r="G111" s="35"/>
      <c r="H111" s="35"/>
      <c r="I111" s="28" t="s">
        <v>22</v>
      </c>
      <c r="J111" s="65" t="str">
        <f>IF(J12="","",J12)</f>
        <v>24. 1. 2023</v>
      </c>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15" customHeight="1">
      <c r="A113" s="33"/>
      <c r="B113" s="34"/>
      <c r="C113" s="28" t="s">
        <v>24</v>
      </c>
      <c r="D113" s="35"/>
      <c r="E113" s="35"/>
      <c r="F113" s="26" t="str">
        <f>E15</f>
        <v>Správa železnic, státní organizace, OŘ Ostrava</v>
      </c>
      <c r="G113" s="35"/>
      <c r="H113" s="35"/>
      <c r="I113" s="28"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15" customHeight="1">
      <c r="A114" s="33"/>
      <c r="B114" s="34"/>
      <c r="C114" s="28" t="s">
        <v>30</v>
      </c>
      <c r="D114" s="35"/>
      <c r="E114" s="35"/>
      <c r="F114" s="26" t="str">
        <f>IF(E18="","",E18)</f>
        <v>Vyplň údaj</v>
      </c>
      <c r="G114" s="35"/>
      <c r="H114" s="35"/>
      <c r="I114" s="28"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58"/>
      <c r="B116" s="159"/>
      <c r="C116" s="160" t="s">
        <v>102</v>
      </c>
      <c r="D116" s="161" t="s">
        <v>62</v>
      </c>
      <c r="E116" s="161" t="s">
        <v>58</v>
      </c>
      <c r="F116" s="161" t="s">
        <v>59</v>
      </c>
      <c r="G116" s="161" t="s">
        <v>103</v>
      </c>
      <c r="H116" s="161" t="s">
        <v>104</v>
      </c>
      <c r="I116" s="161" t="s">
        <v>105</v>
      </c>
      <c r="J116" s="161" t="s">
        <v>95</v>
      </c>
      <c r="K116" s="162" t="s">
        <v>106</v>
      </c>
      <c r="L116" s="163"/>
      <c r="M116" s="74" t="s">
        <v>1</v>
      </c>
      <c r="N116" s="75" t="s">
        <v>41</v>
      </c>
      <c r="O116" s="75" t="s">
        <v>107</v>
      </c>
      <c r="P116" s="75" t="s">
        <v>108</v>
      </c>
      <c r="Q116" s="75" t="s">
        <v>109</v>
      </c>
      <c r="R116" s="75" t="s">
        <v>110</v>
      </c>
      <c r="S116" s="75" t="s">
        <v>111</v>
      </c>
      <c r="T116" s="76" t="s">
        <v>112</v>
      </c>
      <c r="U116" s="158"/>
      <c r="V116" s="158"/>
      <c r="W116" s="158"/>
      <c r="X116" s="158"/>
      <c r="Y116" s="158"/>
      <c r="Z116" s="158"/>
      <c r="AA116" s="158"/>
      <c r="AB116" s="158"/>
      <c r="AC116" s="158"/>
      <c r="AD116" s="158"/>
      <c r="AE116" s="158"/>
    </row>
    <row r="117" spans="1:65" s="2" customFormat="1" ht="22.8" customHeight="1">
      <c r="A117" s="33"/>
      <c r="B117" s="34"/>
      <c r="C117" s="81" t="s">
        <v>113</v>
      </c>
      <c r="D117" s="35"/>
      <c r="E117" s="35"/>
      <c r="F117" s="35"/>
      <c r="G117" s="35"/>
      <c r="H117" s="35"/>
      <c r="I117" s="35"/>
      <c r="J117" s="164">
        <f>BK117</f>
        <v>0</v>
      </c>
      <c r="K117" s="35"/>
      <c r="L117" s="38"/>
      <c r="M117" s="77"/>
      <c r="N117" s="165"/>
      <c r="O117" s="78"/>
      <c r="P117" s="166">
        <f>P118</f>
        <v>0</v>
      </c>
      <c r="Q117" s="78"/>
      <c r="R117" s="166">
        <f>R118</f>
        <v>0</v>
      </c>
      <c r="S117" s="78"/>
      <c r="T117" s="167">
        <f>T118</f>
        <v>0</v>
      </c>
      <c r="U117" s="33"/>
      <c r="V117" s="33"/>
      <c r="W117" s="33"/>
      <c r="X117" s="33"/>
      <c r="Y117" s="33"/>
      <c r="Z117" s="33"/>
      <c r="AA117" s="33"/>
      <c r="AB117" s="33"/>
      <c r="AC117" s="33"/>
      <c r="AD117" s="33"/>
      <c r="AE117" s="33"/>
      <c r="AT117" s="16" t="s">
        <v>76</v>
      </c>
      <c r="AU117" s="16" t="s">
        <v>97</v>
      </c>
      <c r="BK117" s="168">
        <f>BK118</f>
        <v>0</v>
      </c>
    </row>
    <row r="118" spans="1:65" s="12" customFormat="1" ht="25.95" customHeight="1">
      <c r="B118" s="169"/>
      <c r="C118" s="170"/>
      <c r="D118" s="171" t="s">
        <v>76</v>
      </c>
      <c r="E118" s="172" t="s">
        <v>582</v>
      </c>
      <c r="F118" s="172" t="s">
        <v>583</v>
      </c>
      <c r="G118" s="170"/>
      <c r="H118" s="170"/>
      <c r="I118" s="173"/>
      <c r="J118" s="174">
        <f>BK118</f>
        <v>0</v>
      </c>
      <c r="K118" s="170"/>
      <c r="L118" s="175"/>
      <c r="M118" s="176"/>
      <c r="N118" s="177"/>
      <c r="O118" s="177"/>
      <c r="P118" s="178">
        <f>SUM(P119:P138)</f>
        <v>0</v>
      </c>
      <c r="Q118" s="177"/>
      <c r="R118" s="178">
        <f>SUM(R119:R138)</f>
        <v>0</v>
      </c>
      <c r="S118" s="177"/>
      <c r="T118" s="179">
        <f>SUM(T119:T138)</f>
        <v>0</v>
      </c>
      <c r="AR118" s="180" t="s">
        <v>117</v>
      </c>
      <c r="AT118" s="181" t="s">
        <v>76</v>
      </c>
      <c r="AU118" s="181" t="s">
        <v>77</v>
      </c>
      <c r="AY118" s="180" t="s">
        <v>116</v>
      </c>
      <c r="BK118" s="182">
        <f>SUM(BK119:BK138)</f>
        <v>0</v>
      </c>
    </row>
    <row r="119" spans="1:65" s="2" customFormat="1" ht="16.5" customHeight="1">
      <c r="A119" s="33"/>
      <c r="B119" s="34"/>
      <c r="C119" s="185" t="s">
        <v>85</v>
      </c>
      <c r="D119" s="185" t="s">
        <v>119</v>
      </c>
      <c r="E119" s="186" t="s">
        <v>584</v>
      </c>
      <c r="F119" s="187" t="s">
        <v>585</v>
      </c>
      <c r="G119" s="188" t="s">
        <v>586</v>
      </c>
      <c r="H119" s="189">
        <v>8</v>
      </c>
      <c r="I119" s="190"/>
      <c r="J119" s="191">
        <f>ROUND(I119*H119,2)</f>
        <v>0</v>
      </c>
      <c r="K119" s="187" t="s">
        <v>123</v>
      </c>
      <c r="L119" s="38"/>
      <c r="M119" s="192" t="s">
        <v>1</v>
      </c>
      <c r="N119" s="193" t="s">
        <v>42</v>
      </c>
      <c r="O119" s="70"/>
      <c r="P119" s="194">
        <f>O119*H119</f>
        <v>0</v>
      </c>
      <c r="Q119" s="194">
        <v>0</v>
      </c>
      <c r="R119" s="194">
        <f>Q119*H119</f>
        <v>0</v>
      </c>
      <c r="S119" s="194">
        <v>0</v>
      </c>
      <c r="T119" s="195">
        <f>S119*H119</f>
        <v>0</v>
      </c>
      <c r="U119" s="33"/>
      <c r="V119" s="33"/>
      <c r="W119" s="33"/>
      <c r="X119" s="33"/>
      <c r="Y119" s="33"/>
      <c r="Z119" s="33"/>
      <c r="AA119" s="33"/>
      <c r="AB119" s="33"/>
      <c r="AC119" s="33"/>
      <c r="AD119" s="33"/>
      <c r="AE119" s="33"/>
      <c r="AR119" s="196" t="s">
        <v>124</v>
      </c>
      <c r="AT119" s="196" t="s">
        <v>119</v>
      </c>
      <c r="AU119" s="196" t="s">
        <v>85</v>
      </c>
      <c r="AY119" s="16" t="s">
        <v>116</v>
      </c>
      <c r="BE119" s="197">
        <f>IF(N119="základní",J119,0)</f>
        <v>0</v>
      </c>
      <c r="BF119" s="197">
        <f>IF(N119="snížená",J119,0)</f>
        <v>0</v>
      </c>
      <c r="BG119" s="197">
        <f>IF(N119="zákl. přenesená",J119,0)</f>
        <v>0</v>
      </c>
      <c r="BH119" s="197">
        <f>IF(N119="sníž. přenesená",J119,0)</f>
        <v>0</v>
      </c>
      <c r="BI119" s="197">
        <f>IF(N119="nulová",J119,0)</f>
        <v>0</v>
      </c>
      <c r="BJ119" s="16" t="s">
        <v>85</v>
      </c>
      <c r="BK119" s="197">
        <f>ROUND(I119*H119,2)</f>
        <v>0</v>
      </c>
      <c r="BL119" s="16" t="s">
        <v>124</v>
      </c>
      <c r="BM119" s="196" t="s">
        <v>587</v>
      </c>
    </row>
    <row r="120" spans="1:65" s="2" customFormat="1" ht="28.8">
      <c r="A120" s="33"/>
      <c r="B120" s="34"/>
      <c r="C120" s="35"/>
      <c r="D120" s="198" t="s">
        <v>126</v>
      </c>
      <c r="E120" s="35"/>
      <c r="F120" s="199" t="s">
        <v>588</v>
      </c>
      <c r="G120" s="35"/>
      <c r="H120" s="35"/>
      <c r="I120" s="200"/>
      <c r="J120" s="35"/>
      <c r="K120" s="35"/>
      <c r="L120" s="38"/>
      <c r="M120" s="201"/>
      <c r="N120" s="202"/>
      <c r="O120" s="70"/>
      <c r="P120" s="70"/>
      <c r="Q120" s="70"/>
      <c r="R120" s="70"/>
      <c r="S120" s="70"/>
      <c r="T120" s="71"/>
      <c r="U120" s="33"/>
      <c r="V120" s="33"/>
      <c r="W120" s="33"/>
      <c r="X120" s="33"/>
      <c r="Y120" s="33"/>
      <c r="Z120" s="33"/>
      <c r="AA120" s="33"/>
      <c r="AB120" s="33"/>
      <c r="AC120" s="33"/>
      <c r="AD120" s="33"/>
      <c r="AE120" s="33"/>
      <c r="AT120" s="16" t="s">
        <v>126</v>
      </c>
      <c r="AU120" s="16" t="s">
        <v>85</v>
      </c>
    </row>
    <row r="121" spans="1:65" s="2" customFormat="1" ht="37.799999999999997" customHeight="1">
      <c r="A121" s="33"/>
      <c r="B121" s="34"/>
      <c r="C121" s="185" t="s">
        <v>87</v>
      </c>
      <c r="D121" s="185" t="s">
        <v>119</v>
      </c>
      <c r="E121" s="186" t="s">
        <v>589</v>
      </c>
      <c r="F121" s="187" t="s">
        <v>590</v>
      </c>
      <c r="G121" s="188" t="s">
        <v>591</v>
      </c>
      <c r="H121" s="238">
        <v>8.9999999999999993E-3</v>
      </c>
      <c r="I121" s="190"/>
      <c r="J121" s="191">
        <f>ROUND(I121*H121,2)</f>
        <v>0</v>
      </c>
      <c r="K121" s="187" t="s">
        <v>123</v>
      </c>
      <c r="L121" s="38"/>
      <c r="M121" s="192" t="s">
        <v>1</v>
      </c>
      <c r="N121" s="193" t="s">
        <v>42</v>
      </c>
      <c r="O121" s="70"/>
      <c r="P121" s="194">
        <f>O121*H121</f>
        <v>0</v>
      </c>
      <c r="Q121" s="194">
        <v>0</v>
      </c>
      <c r="R121" s="194">
        <f>Q121*H121</f>
        <v>0</v>
      </c>
      <c r="S121" s="194">
        <v>0</v>
      </c>
      <c r="T121" s="195">
        <f>S121*H121</f>
        <v>0</v>
      </c>
      <c r="U121" s="33"/>
      <c r="V121" s="33"/>
      <c r="W121" s="33"/>
      <c r="X121" s="33"/>
      <c r="Y121" s="33"/>
      <c r="Z121" s="33"/>
      <c r="AA121" s="33"/>
      <c r="AB121" s="33"/>
      <c r="AC121" s="33"/>
      <c r="AD121" s="33"/>
      <c r="AE121" s="33"/>
      <c r="AR121" s="196" t="s">
        <v>124</v>
      </c>
      <c r="AT121" s="196" t="s">
        <v>119</v>
      </c>
      <c r="AU121" s="196" t="s">
        <v>85</v>
      </c>
      <c r="AY121" s="16" t="s">
        <v>116</v>
      </c>
      <c r="BE121" s="197">
        <f>IF(N121="základní",J121,0)</f>
        <v>0</v>
      </c>
      <c r="BF121" s="197">
        <f>IF(N121="snížená",J121,0)</f>
        <v>0</v>
      </c>
      <c r="BG121" s="197">
        <f>IF(N121="zákl. přenesená",J121,0)</f>
        <v>0</v>
      </c>
      <c r="BH121" s="197">
        <f>IF(N121="sníž. přenesená",J121,0)</f>
        <v>0</v>
      </c>
      <c r="BI121" s="197">
        <f>IF(N121="nulová",J121,0)</f>
        <v>0</v>
      </c>
      <c r="BJ121" s="16" t="s">
        <v>85</v>
      </c>
      <c r="BK121" s="197">
        <f>ROUND(I121*H121,2)</f>
        <v>0</v>
      </c>
      <c r="BL121" s="16" t="s">
        <v>124</v>
      </c>
      <c r="BM121" s="196" t="s">
        <v>592</v>
      </c>
    </row>
    <row r="122" spans="1:65" s="2" customFormat="1" ht="28.8">
      <c r="A122" s="33"/>
      <c r="B122" s="34"/>
      <c r="C122" s="35"/>
      <c r="D122" s="198" t="s">
        <v>126</v>
      </c>
      <c r="E122" s="35"/>
      <c r="F122" s="199" t="s">
        <v>590</v>
      </c>
      <c r="G122" s="35"/>
      <c r="H122" s="35"/>
      <c r="I122" s="200"/>
      <c r="J122" s="35"/>
      <c r="K122" s="35"/>
      <c r="L122" s="38"/>
      <c r="M122" s="201"/>
      <c r="N122" s="202"/>
      <c r="O122" s="70"/>
      <c r="P122" s="70"/>
      <c r="Q122" s="70"/>
      <c r="R122" s="70"/>
      <c r="S122" s="70"/>
      <c r="T122" s="71"/>
      <c r="U122" s="33"/>
      <c r="V122" s="33"/>
      <c r="W122" s="33"/>
      <c r="X122" s="33"/>
      <c r="Y122" s="33"/>
      <c r="Z122" s="33"/>
      <c r="AA122" s="33"/>
      <c r="AB122" s="33"/>
      <c r="AC122" s="33"/>
      <c r="AD122" s="33"/>
      <c r="AE122" s="33"/>
      <c r="AT122" s="16" t="s">
        <v>126</v>
      </c>
      <c r="AU122" s="16" t="s">
        <v>85</v>
      </c>
    </row>
    <row r="123" spans="1:65" s="2" customFormat="1" ht="86.4">
      <c r="A123" s="33"/>
      <c r="B123" s="34"/>
      <c r="C123" s="35"/>
      <c r="D123" s="198" t="s">
        <v>593</v>
      </c>
      <c r="E123" s="35"/>
      <c r="F123" s="239" t="s">
        <v>594</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593</v>
      </c>
      <c r="AU123" s="16" t="s">
        <v>85</v>
      </c>
    </row>
    <row r="124" spans="1:65" s="2" customFormat="1" ht="16.5" customHeight="1">
      <c r="A124" s="33"/>
      <c r="B124" s="34"/>
      <c r="C124" s="185" t="s">
        <v>133</v>
      </c>
      <c r="D124" s="185" t="s">
        <v>119</v>
      </c>
      <c r="E124" s="186" t="s">
        <v>595</v>
      </c>
      <c r="F124" s="187" t="s">
        <v>596</v>
      </c>
      <c r="G124" s="188" t="s">
        <v>130</v>
      </c>
      <c r="H124" s="189">
        <v>2.2000000000000002</v>
      </c>
      <c r="I124" s="190"/>
      <c r="J124" s="191">
        <f>ROUND(I124*H124,2)</f>
        <v>0</v>
      </c>
      <c r="K124" s="187" t="s">
        <v>123</v>
      </c>
      <c r="L124" s="38"/>
      <c r="M124" s="192" t="s">
        <v>1</v>
      </c>
      <c r="N124" s="193" t="s">
        <v>42</v>
      </c>
      <c r="O124" s="70"/>
      <c r="P124" s="194">
        <f>O124*H124</f>
        <v>0</v>
      </c>
      <c r="Q124" s="194">
        <v>0</v>
      </c>
      <c r="R124" s="194">
        <f>Q124*H124</f>
        <v>0</v>
      </c>
      <c r="S124" s="194">
        <v>0</v>
      </c>
      <c r="T124" s="195">
        <f>S124*H124</f>
        <v>0</v>
      </c>
      <c r="U124" s="33"/>
      <c r="V124" s="33"/>
      <c r="W124" s="33"/>
      <c r="X124" s="33"/>
      <c r="Y124" s="33"/>
      <c r="Z124" s="33"/>
      <c r="AA124" s="33"/>
      <c r="AB124" s="33"/>
      <c r="AC124" s="33"/>
      <c r="AD124" s="33"/>
      <c r="AE124" s="33"/>
      <c r="AR124" s="196" t="s">
        <v>124</v>
      </c>
      <c r="AT124" s="196" t="s">
        <v>119</v>
      </c>
      <c r="AU124" s="196" t="s">
        <v>85</v>
      </c>
      <c r="AY124" s="16" t="s">
        <v>116</v>
      </c>
      <c r="BE124" s="197">
        <f>IF(N124="základní",J124,0)</f>
        <v>0</v>
      </c>
      <c r="BF124" s="197">
        <f>IF(N124="snížená",J124,0)</f>
        <v>0</v>
      </c>
      <c r="BG124" s="197">
        <f>IF(N124="zákl. přenesená",J124,0)</f>
        <v>0</v>
      </c>
      <c r="BH124" s="197">
        <f>IF(N124="sníž. přenesená",J124,0)</f>
        <v>0</v>
      </c>
      <c r="BI124" s="197">
        <f>IF(N124="nulová",J124,0)</f>
        <v>0</v>
      </c>
      <c r="BJ124" s="16" t="s">
        <v>85</v>
      </c>
      <c r="BK124" s="197">
        <f>ROUND(I124*H124,2)</f>
        <v>0</v>
      </c>
      <c r="BL124" s="16" t="s">
        <v>124</v>
      </c>
      <c r="BM124" s="196" t="s">
        <v>597</v>
      </c>
    </row>
    <row r="125" spans="1:65" s="2" customFormat="1" ht="10.199999999999999">
      <c r="A125" s="33"/>
      <c r="B125" s="34"/>
      <c r="C125" s="35"/>
      <c r="D125" s="198" t="s">
        <v>126</v>
      </c>
      <c r="E125" s="35"/>
      <c r="F125" s="199" t="s">
        <v>596</v>
      </c>
      <c r="G125" s="35"/>
      <c r="H125" s="35"/>
      <c r="I125" s="200"/>
      <c r="J125" s="35"/>
      <c r="K125" s="35"/>
      <c r="L125" s="38"/>
      <c r="M125" s="201"/>
      <c r="N125" s="202"/>
      <c r="O125" s="70"/>
      <c r="P125" s="70"/>
      <c r="Q125" s="70"/>
      <c r="R125" s="70"/>
      <c r="S125" s="70"/>
      <c r="T125" s="71"/>
      <c r="U125" s="33"/>
      <c r="V125" s="33"/>
      <c r="W125" s="33"/>
      <c r="X125" s="33"/>
      <c r="Y125" s="33"/>
      <c r="Z125" s="33"/>
      <c r="AA125" s="33"/>
      <c r="AB125" s="33"/>
      <c r="AC125" s="33"/>
      <c r="AD125" s="33"/>
      <c r="AE125" s="33"/>
      <c r="AT125" s="16" t="s">
        <v>126</v>
      </c>
      <c r="AU125" s="16" t="s">
        <v>85</v>
      </c>
    </row>
    <row r="126" spans="1:65" s="2" customFormat="1" ht="16.5" customHeight="1">
      <c r="A126" s="33"/>
      <c r="B126" s="34"/>
      <c r="C126" s="185" t="s">
        <v>124</v>
      </c>
      <c r="D126" s="185" t="s">
        <v>119</v>
      </c>
      <c r="E126" s="186" t="s">
        <v>598</v>
      </c>
      <c r="F126" s="187" t="s">
        <v>599</v>
      </c>
      <c r="G126" s="188" t="s">
        <v>600</v>
      </c>
      <c r="H126" s="189">
        <v>2.2000000000000002</v>
      </c>
      <c r="I126" s="190"/>
      <c r="J126" s="191">
        <f>ROUND(I126*H126,2)</f>
        <v>0</v>
      </c>
      <c r="K126" s="187" t="s">
        <v>123</v>
      </c>
      <c r="L126" s="38"/>
      <c r="M126" s="192" t="s">
        <v>1</v>
      </c>
      <c r="N126" s="193" t="s">
        <v>42</v>
      </c>
      <c r="O126" s="70"/>
      <c r="P126" s="194">
        <f>O126*H126</f>
        <v>0</v>
      </c>
      <c r="Q126" s="194">
        <v>0</v>
      </c>
      <c r="R126" s="194">
        <f>Q126*H126</f>
        <v>0</v>
      </c>
      <c r="S126" s="194">
        <v>0</v>
      </c>
      <c r="T126" s="195">
        <f>S126*H126</f>
        <v>0</v>
      </c>
      <c r="U126" s="33"/>
      <c r="V126" s="33"/>
      <c r="W126" s="33"/>
      <c r="X126" s="33"/>
      <c r="Y126" s="33"/>
      <c r="Z126" s="33"/>
      <c r="AA126" s="33"/>
      <c r="AB126" s="33"/>
      <c r="AC126" s="33"/>
      <c r="AD126" s="33"/>
      <c r="AE126" s="33"/>
      <c r="AR126" s="196" t="s">
        <v>124</v>
      </c>
      <c r="AT126" s="196" t="s">
        <v>119</v>
      </c>
      <c r="AU126" s="196" t="s">
        <v>85</v>
      </c>
      <c r="AY126" s="16" t="s">
        <v>116</v>
      </c>
      <c r="BE126" s="197">
        <f>IF(N126="základní",J126,0)</f>
        <v>0</v>
      </c>
      <c r="BF126" s="197">
        <f>IF(N126="snížená",J126,0)</f>
        <v>0</v>
      </c>
      <c r="BG126" s="197">
        <f>IF(N126="zákl. přenesená",J126,0)</f>
        <v>0</v>
      </c>
      <c r="BH126" s="197">
        <f>IF(N126="sníž. přenesená",J126,0)</f>
        <v>0</v>
      </c>
      <c r="BI126" s="197">
        <f>IF(N126="nulová",J126,0)</f>
        <v>0</v>
      </c>
      <c r="BJ126" s="16" t="s">
        <v>85</v>
      </c>
      <c r="BK126" s="197">
        <f>ROUND(I126*H126,2)</f>
        <v>0</v>
      </c>
      <c r="BL126" s="16" t="s">
        <v>124</v>
      </c>
      <c r="BM126" s="196" t="s">
        <v>601</v>
      </c>
    </row>
    <row r="127" spans="1:65" s="2" customFormat="1" ht="10.199999999999999">
      <c r="A127" s="33"/>
      <c r="B127" s="34"/>
      <c r="C127" s="35"/>
      <c r="D127" s="198" t="s">
        <v>126</v>
      </c>
      <c r="E127" s="35"/>
      <c r="F127" s="199" t="s">
        <v>599</v>
      </c>
      <c r="G127" s="35"/>
      <c r="H127" s="35"/>
      <c r="I127" s="200"/>
      <c r="J127" s="35"/>
      <c r="K127" s="35"/>
      <c r="L127" s="38"/>
      <c r="M127" s="201"/>
      <c r="N127" s="202"/>
      <c r="O127" s="70"/>
      <c r="P127" s="70"/>
      <c r="Q127" s="70"/>
      <c r="R127" s="70"/>
      <c r="S127" s="70"/>
      <c r="T127" s="71"/>
      <c r="U127" s="33"/>
      <c r="V127" s="33"/>
      <c r="W127" s="33"/>
      <c r="X127" s="33"/>
      <c r="Y127" s="33"/>
      <c r="Z127" s="33"/>
      <c r="AA127" s="33"/>
      <c r="AB127" s="33"/>
      <c r="AC127" s="33"/>
      <c r="AD127" s="33"/>
      <c r="AE127" s="33"/>
      <c r="AT127" s="16" t="s">
        <v>126</v>
      </c>
      <c r="AU127" s="16" t="s">
        <v>85</v>
      </c>
    </row>
    <row r="128" spans="1:65" s="2" customFormat="1" ht="16.5" customHeight="1">
      <c r="A128" s="33"/>
      <c r="B128" s="34"/>
      <c r="C128" s="185" t="s">
        <v>117</v>
      </c>
      <c r="D128" s="185" t="s">
        <v>119</v>
      </c>
      <c r="E128" s="186" t="s">
        <v>602</v>
      </c>
      <c r="F128" s="187" t="s">
        <v>603</v>
      </c>
      <c r="G128" s="188" t="s">
        <v>600</v>
      </c>
      <c r="H128" s="189">
        <v>2.2000000000000002</v>
      </c>
      <c r="I128" s="190"/>
      <c r="J128" s="191">
        <f>ROUND(I128*H128,2)</f>
        <v>0</v>
      </c>
      <c r="K128" s="187" t="s">
        <v>123</v>
      </c>
      <c r="L128" s="38"/>
      <c r="M128" s="192" t="s">
        <v>1</v>
      </c>
      <c r="N128" s="193" t="s">
        <v>42</v>
      </c>
      <c r="O128" s="70"/>
      <c r="P128" s="194">
        <f>O128*H128</f>
        <v>0</v>
      </c>
      <c r="Q128" s="194">
        <v>0</v>
      </c>
      <c r="R128" s="194">
        <f>Q128*H128</f>
        <v>0</v>
      </c>
      <c r="S128" s="194">
        <v>0</v>
      </c>
      <c r="T128" s="195">
        <f>S128*H128</f>
        <v>0</v>
      </c>
      <c r="U128" s="33"/>
      <c r="V128" s="33"/>
      <c r="W128" s="33"/>
      <c r="X128" s="33"/>
      <c r="Y128" s="33"/>
      <c r="Z128" s="33"/>
      <c r="AA128" s="33"/>
      <c r="AB128" s="33"/>
      <c r="AC128" s="33"/>
      <c r="AD128" s="33"/>
      <c r="AE128" s="33"/>
      <c r="AR128" s="196" t="s">
        <v>124</v>
      </c>
      <c r="AT128" s="196" t="s">
        <v>119</v>
      </c>
      <c r="AU128" s="196" t="s">
        <v>85</v>
      </c>
      <c r="AY128" s="16" t="s">
        <v>116</v>
      </c>
      <c r="BE128" s="197">
        <f>IF(N128="základní",J128,0)</f>
        <v>0</v>
      </c>
      <c r="BF128" s="197">
        <f>IF(N128="snížená",J128,0)</f>
        <v>0</v>
      </c>
      <c r="BG128" s="197">
        <f>IF(N128="zákl. přenesená",J128,0)</f>
        <v>0</v>
      </c>
      <c r="BH128" s="197">
        <f>IF(N128="sníž. přenesená",J128,0)</f>
        <v>0</v>
      </c>
      <c r="BI128" s="197">
        <f>IF(N128="nulová",J128,0)</f>
        <v>0</v>
      </c>
      <c r="BJ128" s="16" t="s">
        <v>85</v>
      </c>
      <c r="BK128" s="197">
        <f>ROUND(I128*H128,2)</f>
        <v>0</v>
      </c>
      <c r="BL128" s="16" t="s">
        <v>124</v>
      </c>
      <c r="BM128" s="196" t="s">
        <v>604</v>
      </c>
    </row>
    <row r="129" spans="1:65" s="2" customFormat="1" ht="10.199999999999999">
      <c r="A129" s="33"/>
      <c r="B129" s="34"/>
      <c r="C129" s="35"/>
      <c r="D129" s="198" t="s">
        <v>126</v>
      </c>
      <c r="E129" s="35"/>
      <c r="F129" s="199" t="s">
        <v>603</v>
      </c>
      <c r="G129" s="35"/>
      <c r="H129" s="35"/>
      <c r="I129" s="200"/>
      <c r="J129" s="35"/>
      <c r="K129" s="35"/>
      <c r="L129" s="38"/>
      <c r="M129" s="201"/>
      <c r="N129" s="202"/>
      <c r="O129" s="70"/>
      <c r="P129" s="70"/>
      <c r="Q129" s="70"/>
      <c r="R129" s="70"/>
      <c r="S129" s="70"/>
      <c r="T129" s="71"/>
      <c r="U129" s="33"/>
      <c r="V129" s="33"/>
      <c r="W129" s="33"/>
      <c r="X129" s="33"/>
      <c r="Y129" s="33"/>
      <c r="Z129" s="33"/>
      <c r="AA129" s="33"/>
      <c r="AB129" s="33"/>
      <c r="AC129" s="33"/>
      <c r="AD129" s="33"/>
      <c r="AE129" s="33"/>
      <c r="AT129" s="16" t="s">
        <v>126</v>
      </c>
      <c r="AU129" s="16" t="s">
        <v>85</v>
      </c>
    </row>
    <row r="130" spans="1:65" s="2" customFormat="1" ht="21.75" customHeight="1">
      <c r="A130" s="33"/>
      <c r="B130" s="34"/>
      <c r="C130" s="185" t="s">
        <v>160</v>
      </c>
      <c r="D130" s="185" t="s">
        <v>119</v>
      </c>
      <c r="E130" s="186" t="s">
        <v>605</v>
      </c>
      <c r="F130" s="187" t="s">
        <v>606</v>
      </c>
      <c r="G130" s="188" t="s">
        <v>130</v>
      </c>
      <c r="H130" s="189">
        <v>3.0169999999999999</v>
      </c>
      <c r="I130" s="190"/>
      <c r="J130" s="191">
        <f>ROUND(I130*H130,2)</f>
        <v>0</v>
      </c>
      <c r="K130" s="187" t="s">
        <v>123</v>
      </c>
      <c r="L130" s="38"/>
      <c r="M130" s="192" t="s">
        <v>1</v>
      </c>
      <c r="N130" s="193" t="s">
        <v>42</v>
      </c>
      <c r="O130" s="70"/>
      <c r="P130" s="194">
        <f>O130*H130</f>
        <v>0</v>
      </c>
      <c r="Q130" s="194">
        <v>0</v>
      </c>
      <c r="R130" s="194">
        <f>Q130*H130</f>
        <v>0</v>
      </c>
      <c r="S130" s="194">
        <v>0</v>
      </c>
      <c r="T130" s="195">
        <f>S130*H130</f>
        <v>0</v>
      </c>
      <c r="U130" s="33"/>
      <c r="V130" s="33"/>
      <c r="W130" s="33"/>
      <c r="X130" s="33"/>
      <c r="Y130" s="33"/>
      <c r="Z130" s="33"/>
      <c r="AA130" s="33"/>
      <c r="AB130" s="33"/>
      <c r="AC130" s="33"/>
      <c r="AD130" s="33"/>
      <c r="AE130" s="33"/>
      <c r="AR130" s="196" t="s">
        <v>124</v>
      </c>
      <c r="AT130" s="196" t="s">
        <v>119</v>
      </c>
      <c r="AU130" s="196" t="s">
        <v>85</v>
      </c>
      <c r="AY130" s="16" t="s">
        <v>116</v>
      </c>
      <c r="BE130" s="197">
        <f>IF(N130="základní",J130,0)</f>
        <v>0</v>
      </c>
      <c r="BF130" s="197">
        <f>IF(N130="snížená",J130,0)</f>
        <v>0</v>
      </c>
      <c r="BG130" s="197">
        <f>IF(N130="zákl. přenesená",J130,0)</f>
        <v>0</v>
      </c>
      <c r="BH130" s="197">
        <f>IF(N130="sníž. přenesená",J130,0)</f>
        <v>0</v>
      </c>
      <c r="BI130" s="197">
        <f>IF(N130="nulová",J130,0)</f>
        <v>0</v>
      </c>
      <c r="BJ130" s="16" t="s">
        <v>85</v>
      </c>
      <c r="BK130" s="197">
        <f>ROUND(I130*H130,2)</f>
        <v>0</v>
      </c>
      <c r="BL130" s="16" t="s">
        <v>124</v>
      </c>
      <c r="BM130" s="196" t="s">
        <v>607</v>
      </c>
    </row>
    <row r="131" spans="1:65" s="2" customFormat="1" ht="38.4">
      <c r="A131" s="33"/>
      <c r="B131" s="34"/>
      <c r="C131" s="35"/>
      <c r="D131" s="198" t="s">
        <v>126</v>
      </c>
      <c r="E131" s="35"/>
      <c r="F131" s="199" t="s">
        <v>608</v>
      </c>
      <c r="G131" s="35"/>
      <c r="H131" s="35"/>
      <c r="I131" s="200"/>
      <c r="J131" s="35"/>
      <c r="K131" s="35"/>
      <c r="L131" s="38"/>
      <c r="M131" s="201"/>
      <c r="N131" s="202"/>
      <c r="O131" s="70"/>
      <c r="P131" s="70"/>
      <c r="Q131" s="70"/>
      <c r="R131" s="70"/>
      <c r="S131" s="70"/>
      <c r="T131" s="71"/>
      <c r="U131" s="33"/>
      <c r="V131" s="33"/>
      <c r="W131" s="33"/>
      <c r="X131" s="33"/>
      <c r="Y131" s="33"/>
      <c r="Z131" s="33"/>
      <c r="AA131" s="33"/>
      <c r="AB131" s="33"/>
      <c r="AC131" s="33"/>
      <c r="AD131" s="33"/>
      <c r="AE131" s="33"/>
      <c r="AT131" s="16" t="s">
        <v>126</v>
      </c>
      <c r="AU131" s="16" t="s">
        <v>85</v>
      </c>
    </row>
    <row r="132" spans="1:65" s="13" customFormat="1" ht="10.199999999999999">
      <c r="B132" s="203"/>
      <c r="C132" s="204"/>
      <c r="D132" s="198" t="s">
        <v>139</v>
      </c>
      <c r="E132" s="205" t="s">
        <v>1</v>
      </c>
      <c r="F132" s="206" t="s">
        <v>609</v>
      </c>
      <c r="G132" s="204"/>
      <c r="H132" s="207">
        <v>2.492</v>
      </c>
      <c r="I132" s="208"/>
      <c r="J132" s="204"/>
      <c r="K132" s="204"/>
      <c r="L132" s="209"/>
      <c r="M132" s="210"/>
      <c r="N132" s="211"/>
      <c r="O132" s="211"/>
      <c r="P132" s="211"/>
      <c r="Q132" s="211"/>
      <c r="R132" s="211"/>
      <c r="S132" s="211"/>
      <c r="T132" s="212"/>
      <c r="AT132" s="213" t="s">
        <v>139</v>
      </c>
      <c r="AU132" s="213" t="s">
        <v>85</v>
      </c>
      <c r="AV132" s="13" t="s">
        <v>87</v>
      </c>
      <c r="AW132" s="13" t="s">
        <v>34</v>
      </c>
      <c r="AX132" s="13" t="s">
        <v>77</v>
      </c>
      <c r="AY132" s="213" t="s">
        <v>116</v>
      </c>
    </row>
    <row r="133" spans="1:65" s="13" customFormat="1" ht="10.199999999999999">
      <c r="B133" s="203"/>
      <c r="C133" s="204"/>
      <c r="D133" s="198" t="s">
        <v>139</v>
      </c>
      <c r="E133" s="205" t="s">
        <v>1</v>
      </c>
      <c r="F133" s="206" t="s">
        <v>610</v>
      </c>
      <c r="G133" s="204"/>
      <c r="H133" s="207">
        <v>0.52500000000000002</v>
      </c>
      <c r="I133" s="208"/>
      <c r="J133" s="204"/>
      <c r="K133" s="204"/>
      <c r="L133" s="209"/>
      <c r="M133" s="210"/>
      <c r="N133" s="211"/>
      <c r="O133" s="211"/>
      <c r="P133" s="211"/>
      <c r="Q133" s="211"/>
      <c r="R133" s="211"/>
      <c r="S133" s="211"/>
      <c r="T133" s="212"/>
      <c r="AT133" s="213" t="s">
        <v>139</v>
      </c>
      <c r="AU133" s="213" t="s">
        <v>85</v>
      </c>
      <c r="AV133" s="13" t="s">
        <v>87</v>
      </c>
      <c r="AW133" s="13" t="s">
        <v>34</v>
      </c>
      <c r="AX133" s="13" t="s">
        <v>77</v>
      </c>
      <c r="AY133" s="213" t="s">
        <v>116</v>
      </c>
    </row>
    <row r="134" spans="1:65" s="14" customFormat="1" ht="10.199999999999999">
      <c r="B134" s="214"/>
      <c r="C134" s="215"/>
      <c r="D134" s="198" t="s">
        <v>139</v>
      </c>
      <c r="E134" s="216" t="s">
        <v>1</v>
      </c>
      <c r="F134" s="217" t="s">
        <v>152</v>
      </c>
      <c r="G134" s="215"/>
      <c r="H134" s="218">
        <v>3.0169999999999999</v>
      </c>
      <c r="I134" s="219"/>
      <c r="J134" s="215"/>
      <c r="K134" s="215"/>
      <c r="L134" s="220"/>
      <c r="M134" s="221"/>
      <c r="N134" s="222"/>
      <c r="O134" s="222"/>
      <c r="P134" s="222"/>
      <c r="Q134" s="222"/>
      <c r="R134" s="222"/>
      <c r="S134" s="222"/>
      <c r="T134" s="223"/>
      <c r="AT134" s="224" t="s">
        <v>139</v>
      </c>
      <c r="AU134" s="224" t="s">
        <v>85</v>
      </c>
      <c r="AV134" s="14" t="s">
        <v>124</v>
      </c>
      <c r="AW134" s="14" t="s">
        <v>34</v>
      </c>
      <c r="AX134" s="14" t="s">
        <v>85</v>
      </c>
      <c r="AY134" s="224" t="s">
        <v>116</v>
      </c>
    </row>
    <row r="135" spans="1:65" s="2" customFormat="1" ht="16.5" customHeight="1">
      <c r="A135" s="33"/>
      <c r="B135" s="34"/>
      <c r="C135" s="185" t="s">
        <v>165</v>
      </c>
      <c r="D135" s="185" t="s">
        <v>119</v>
      </c>
      <c r="E135" s="186" t="s">
        <v>611</v>
      </c>
      <c r="F135" s="187" t="s">
        <v>612</v>
      </c>
      <c r="G135" s="188" t="s">
        <v>157</v>
      </c>
      <c r="H135" s="189">
        <v>2250</v>
      </c>
      <c r="I135" s="190"/>
      <c r="J135" s="191">
        <f>ROUND(I135*H135,2)</f>
        <v>0</v>
      </c>
      <c r="K135" s="187" t="s">
        <v>123</v>
      </c>
      <c r="L135" s="38"/>
      <c r="M135" s="192" t="s">
        <v>1</v>
      </c>
      <c r="N135" s="193" t="s">
        <v>42</v>
      </c>
      <c r="O135" s="70"/>
      <c r="P135" s="194">
        <f>O135*H135</f>
        <v>0</v>
      </c>
      <c r="Q135" s="194">
        <v>0</v>
      </c>
      <c r="R135" s="194">
        <f>Q135*H135</f>
        <v>0</v>
      </c>
      <c r="S135" s="194">
        <v>0</v>
      </c>
      <c r="T135" s="195">
        <f>S135*H135</f>
        <v>0</v>
      </c>
      <c r="U135" s="33"/>
      <c r="V135" s="33"/>
      <c r="W135" s="33"/>
      <c r="X135" s="33"/>
      <c r="Y135" s="33"/>
      <c r="Z135" s="33"/>
      <c r="AA135" s="33"/>
      <c r="AB135" s="33"/>
      <c r="AC135" s="33"/>
      <c r="AD135" s="33"/>
      <c r="AE135" s="33"/>
      <c r="AR135" s="196" t="s">
        <v>124</v>
      </c>
      <c r="AT135" s="196" t="s">
        <v>119</v>
      </c>
      <c r="AU135" s="196" t="s">
        <v>85</v>
      </c>
      <c r="AY135" s="16" t="s">
        <v>116</v>
      </c>
      <c r="BE135" s="197">
        <f>IF(N135="základní",J135,0)</f>
        <v>0</v>
      </c>
      <c r="BF135" s="197">
        <f>IF(N135="snížená",J135,0)</f>
        <v>0</v>
      </c>
      <c r="BG135" s="197">
        <f>IF(N135="zákl. přenesená",J135,0)</f>
        <v>0</v>
      </c>
      <c r="BH135" s="197">
        <f>IF(N135="sníž. přenesená",J135,0)</f>
        <v>0</v>
      </c>
      <c r="BI135" s="197">
        <f>IF(N135="nulová",J135,0)</f>
        <v>0</v>
      </c>
      <c r="BJ135" s="16" t="s">
        <v>85</v>
      </c>
      <c r="BK135" s="197">
        <f>ROUND(I135*H135,2)</f>
        <v>0</v>
      </c>
      <c r="BL135" s="16" t="s">
        <v>124</v>
      </c>
      <c r="BM135" s="196" t="s">
        <v>613</v>
      </c>
    </row>
    <row r="136" spans="1:65" s="2" customFormat="1" ht="28.8">
      <c r="A136" s="33"/>
      <c r="B136" s="34"/>
      <c r="C136" s="35"/>
      <c r="D136" s="198" t="s">
        <v>126</v>
      </c>
      <c r="E136" s="35"/>
      <c r="F136" s="199" t="s">
        <v>614</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126</v>
      </c>
      <c r="AU136" s="16" t="s">
        <v>85</v>
      </c>
    </row>
    <row r="137" spans="1:65" s="2" customFormat="1" ht="16.5" customHeight="1">
      <c r="A137" s="33"/>
      <c r="B137" s="34"/>
      <c r="C137" s="185" t="s">
        <v>172</v>
      </c>
      <c r="D137" s="185" t="s">
        <v>119</v>
      </c>
      <c r="E137" s="186" t="s">
        <v>615</v>
      </c>
      <c r="F137" s="187" t="s">
        <v>616</v>
      </c>
      <c r="G137" s="188" t="s">
        <v>617</v>
      </c>
      <c r="H137" s="189">
        <v>1</v>
      </c>
      <c r="I137" s="190"/>
      <c r="J137" s="191">
        <f>ROUND(I137*H137,2)</f>
        <v>0</v>
      </c>
      <c r="K137" s="187" t="s">
        <v>123</v>
      </c>
      <c r="L137" s="38"/>
      <c r="M137" s="192" t="s">
        <v>1</v>
      </c>
      <c r="N137" s="193" t="s">
        <v>42</v>
      </c>
      <c r="O137" s="70"/>
      <c r="P137" s="194">
        <f>O137*H137</f>
        <v>0</v>
      </c>
      <c r="Q137" s="194">
        <v>0</v>
      </c>
      <c r="R137" s="194">
        <f>Q137*H137</f>
        <v>0</v>
      </c>
      <c r="S137" s="194">
        <v>0</v>
      </c>
      <c r="T137" s="195">
        <f>S137*H137</f>
        <v>0</v>
      </c>
      <c r="U137" s="33"/>
      <c r="V137" s="33"/>
      <c r="W137" s="33"/>
      <c r="X137" s="33"/>
      <c r="Y137" s="33"/>
      <c r="Z137" s="33"/>
      <c r="AA137" s="33"/>
      <c r="AB137" s="33"/>
      <c r="AC137" s="33"/>
      <c r="AD137" s="33"/>
      <c r="AE137" s="33"/>
      <c r="AR137" s="196" t="s">
        <v>124</v>
      </c>
      <c r="AT137" s="196" t="s">
        <v>119</v>
      </c>
      <c r="AU137" s="196" t="s">
        <v>85</v>
      </c>
      <c r="AY137" s="16" t="s">
        <v>116</v>
      </c>
      <c r="BE137" s="197">
        <f>IF(N137="základní",J137,0)</f>
        <v>0</v>
      </c>
      <c r="BF137" s="197">
        <f>IF(N137="snížená",J137,0)</f>
        <v>0</v>
      </c>
      <c r="BG137" s="197">
        <f>IF(N137="zákl. přenesená",J137,0)</f>
        <v>0</v>
      </c>
      <c r="BH137" s="197">
        <f>IF(N137="sníž. přenesená",J137,0)</f>
        <v>0</v>
      </c>
      <c r="BI137" s="197">
        <f>IF(N137="nulová",J137,0)</f>
        <v>0</v>
      </c>
      <c r="BJ137" s="16" t="s">
        <v>85</v>
      </c>
      <c r="BK137" s="197">
        <f>ROUND(I137*H137,2)</f>
        <v>0</v>
      </c>
      <c r="BL137" s="16" t="s">
        <v>124</v>
      </c>
      <c r="BM137" s="196" t="s">
        <v>618</v>
      </c>
    </row>
    <row r="138" spans="1:65" s="2" customFormat="1" ht="10.199999999999999">
      <c r="A138" s="33"/>
      <c r="B138" s="34"/>
      <c r="C138" s="35"/>
      <c r="D138" s="198" t="s">
        <v>126</v>
      </c>
      <c r="E138" s="35"/>
      <c r="F138" s="199" t="s">
        <v>616</v>
      </c>
      <c r="G138" s="35"/>
      <c r="H138" s="35"/>
      <c r="I138" s="200"/>
      <c r="J138" s="35"/>
      <c r="K138" s="35"/>
      <c r="L138" s="38"/>
      <c r="M138" s="240"/>
      <c r="N138" s="241"/>
      <c r="O138" s="242"/>
      <c r="P138" s="242"/>
      <c r="Q138" s="242"/>
      <c r="R138" s="242"/>
      <c r="S138" s="242"/>
      <c r="T138" s="243"/>
      <c r="U138" s="33"/>
      <c r="V138" s="33"/>
      <c r="W138" s="33"/>
      <c r="X138" s="33"/>
      <c r="Y138" s="33"/>
      <c r="Z138" s="33"/>
      <c r="AA138" s="33"/>
      <c r="AB138" s="33"/>
      <c r="AC138" s="33"/>
      <c r="AD138" s="33"/>
      <c r="AE138" s="33"/>
      <c r="AT138" s="16" t="s">
        <v>126</v>
      </c>
      <c r="AU138" s="16" t="s">
        <v>85</v>
      </c>
    </row>
    <row r="139" spans="1:65" s="2" customFormat="1" ht="6.9" customHeight="1">
      <c r="A139" s="33"/>
      <c r="B139" s="53"/>
      <c r="C139" s="54"/>
      <c r="D139" s="54"/>
      <c r="E139" s="54"/>
      <c r="F139" s="54"/>
      <c r="G139" s="54"/>
      <c r="H139" s="54"/>
      <c r="I139" s="54"/>
      <c r="J139" s="54"/>
      <c r="K139" s="54"/>
      <c r="L139" s="38"/>
      <c r="M139" s="33"/>
      <c r="O139" s="33"/>
      <c r="P139" s="33"/>
      <c r="Q139" s="33"/>
      <c r="R139" s="33"/>
      <c r="S139" s="33"/>
      <c r="T139" s="33"/>
      <c r="U139" s="33"/>
      <c r="V139" s="33"/>
      <c r="W139" s="33"/>
      <c r="X139" s="33"/>
      <c r="Y139" s="33"/>
      <c r="Z139" s="33"/>
      <c r="AA139" s="33"/>
      <c r="AB139" s="33"/>
      <c r="AC139" s="33"/>
      <c r="AD139" s="33"/>
      <c r="AE139" s="33"/>
    </row>
  </sheetData>
  <sheetProtection algorithmName="SHA-512" hashValue="tOWu72mYmjapmGSDoXFvf0MzRyiK3pJzpTraq/cAKsZoPJbQGD2FHajAu6FzJePR+y08lqbWcLlCv8rpiRW0BQ==" saltValue="hI218RM0Uk1402764xOOuhOt9b7VnRvJBtZRV149G9k7WorIh/hmWug4qwk1U4dHDI3ae8oFK0LP80yD3tyCwQ==" spinCount="100000" sheet="1" objects="1" scenarios="1" formatColumns="0" formatRows="0" autoFilter="0"/>
  <autoFilter ref="C116:K13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01 - Oprava traťové ko...</vt:lpstr>
      <vt:lpstr>VON - Oprava tratě v úsek...</vt:lpstr>
      <vt:lpstr>'Rekapitulace stavby'!Názvy_tisku</vt:lpstr>
      <vt:lpstr>'SO 01 - Oprava traťové ko...'!Názvy_tisku</vt:lpstr>
      <vt:lpstr>'VON - Oprava tratě v úsek...'!Názvy_tisku</vt:lpstr>
      <vt:lpstr>'Rekapitulace stavby'!Oblast_tisku</vt:lpstr>
      <vt:lpstr>'SO 01 - Oprava traťové ko...'!Oblast_tisku</vt:lpstr>
      <vt:lpstr>'VON - Oprava tratě v úsek...'!Oblast_tisku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2023-01-31T11:10:32Z</dcterms:created>
  <dcterms:modified xsi:type="dcterms:W3CDTF">2023-01-31T11:11:32Z</dcterms:modified>
</cp:coreProperties>
</file>